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ik\Downloads\"/>
    </mc:Choice>
  </mc:AlternateContent>
  <xr:revisionPtr revIDLastSave="0" documentId="13_ncr:1_{BE2F8C52-41A8-4D16-B8A7-DC10AB6FE6A5}" xr6:coauthVersionLast="33" xr6:coauthVersionMax="33" xr10:uidLastSave="{00000000-0000-0000-0000-000000000000}"/>
  <bookViews>
    <workbookView xWindow="0" yWindow="0" windowWidth="17250" windowHeight="5550" xr2:uid="{4867DF82-0CF8-4F47-BF44-6100F5EB3BC4}"/>
  </bookViews>
  <sheets>
    <sheet name="成績表" sheetId="5" r:id="rId1"/>
    <sheet name="経理スキルチェック" sheetId="1" r:id="rId2"/>
    <sheet name="集計" sheetId="4" r:id="rId3"/>
    <sheet name="テーブル" sheetId="2" r:id="rId4"/>
  </sheets>
  <definedNames>
    <definedName name="職位分類">テーブル!$B$10:$B$11</definedName>
    <definedName name="評価項目">テーブル!$B$4:$B$6</definedName>
  </definedNames>
  <calcPr calcId="179017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4" l="1"/>
  <c r="L3" i="4"/>
  <c r="J3" i="4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C4" i="5"/>
  <c r="B4" i="5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4" i="4"/>
  <c r="C5" i="4"/>
  <c r="C6" i="5" s="1"/>
  <c r="C6" i="4"/>
  <c r="C7" i="5" s="1"/>
  <c r="C7" i="4"/>
  <c r="C8" i="4"/>
  <c r="C9" i="5" s="1"/>
  <c r="C9" i="4"/>
  <c r="C10" i="5" s="1"/>
  <c r="C10" i="4"/>
  <c r="C11" i="5" s="1"/>
  <c r="C11" i="4"/>
  <c r="C12" i="4"/>
  <c r="C13" i="5" s="1"/>
  <c r="C13" i="4"/>
  <c r="C14" i="5" s="1"/>
  <c r="C14" i="4"/>
  <c r="C15" i="5" s="1"/>
  <c r="C15" i="4"/>
  <c r="C16" i="4"/>
  <c r="C17" i="5" s="1"/>
  <c r="C17" i="4"/>
  <c r="C18" i="5" s="1"/>
  <c r="C18" i="4"/>
  <c r="C19" i="5" s="1"/>
  <c r="C19" i="4"/>
  <c r="C20" i="4"/>
  <c r="C21" i="4"/>
  <c r="C22" i="5" s="1"/>
  <c r="C22" i="4"/>
  <c r="C23" i="5" s="1"/>
  <c r="C23" i="4"/>
  <c r="C24" i="4"/>
  <c r="C25" i="4"/>
  <c r="C26" i="5" s="1"/>
  <c r="C26" i="4"/>
  <c r="C27" i="5" s="1"/>
  <c r="C27" i="4"/>
  <c r="C28" i="4"/>
  <c r="C29" i="5" s="1"/>
  <c r="C29" i="4"/>
  <c r="C30" i="5" s="1"/>
  <c r="E4" i="4"/>
  <c r="E5" i="5" s="1"/>
  <c r="C4" i="4"/>
  <c r="B150" i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49" i="1"/>
  <c r="B148" i="1"/>
  <c r="B136" i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35" i="1"/>
  <c r="B63" i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62" i="1"/>
  <c r="B59" i="1"/>
  <c r="B60" i="1" s="1"/>
  <c r="B57" i="1"/>
  <c r="B56" i="1"/>
  <c r="B55" i="1"/>
  <c r="B19" i="1"/>
  <c r="B20" i="1" s="1"/>
  <c r="B21" i="1" s="1"/>
  <c r="B22" i="1" s="1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K60" i="1"/>
  <c r="I60" i="1"/>
  <c r="G60" i="1"/>
  <c r="K59" i="1"/>
  <c r="I59" i="1"/>
  <c r="G59" i="1"/>
  <c r="G139" i="1"/>
  <c r="I139" i="1"/>
  <c r="K139" i="1"/>
  <c r="G146" i="1"/>
  <c r="I146" i="1"/>
  <c r="K146" i="1"/>
  <c r="K22" i="1"/>
  <c r="I22" i="1"/>
  <c r="G22" i="1"/>
  <c r="G55" i="1"/>
  <c r="I55" i="1"/>
  <c r="K55" i="1"/>
  <c r="K34" i="1"/>
  <c r="I34" i="1"/>
  <c r="G34" i="1"/>
  <c r="K33" i="1"/>
  <c r="I33" i="1"/>
  <c r="G33" i="1"/>
  <c r="K32" i="1"/>
  <c r="I32" i="1"/>
  <c r="G32" i="1"/>
  <c r="K31" i="1"/>
  <c r="I31" i="1"/>
  <c r="G31" i="1"/>
  <c r="K30" i="1"/>
  <c r="I30" i="1"/>
  <c r="G30" i="1"/>
  <c r="K29" i="1"/>
  <c r="I29" i="1"/>
  <c r="G29" i="1"/>
  <c r="K28" i="1"/>
  <c r="I28" i="1"/>
  <c r="G28" i="1"/>
  <c r="K27" i="1"/>
  <c r="I27" i="1"/>
  <c r="G27" i="1"/>
  <c r="K26" i="1"/>
  <c r="I26" i="1"/>
  <c r="G26" i="1"/>
  <c r="K25" i="1"/>
  <c r="I25" i="1"/>
  <c r="G25" i="1"/>
  <c r="K13" i="1"/>
  <c r="I13" i="1"/>
  <c r="G13" i="1"/>
  <c r="K12" i="1"/>
  <c r="I12" i="1"/>
  <c r="G12" i="1"/>
  <c r="K11" i="1"/>
  <c r="I11" i="1"/>
  <c r="G11" i="1"/>
  <c r="K10" i="1"/>
  <c r="I10" i="1"/>
  <c r="G10" i="1"/>
  <c r="K9" i="1"/>
  <c r="F4" i="4" s="1"/>
  <c r="F5" i="5" s="1"/>
  <c r="I9" i="1"/>
  <c r="G9" i="1"/>
  <c r="K137" i="1"/>
  <c r="I137" i="1"/>
  <c r="G137" i="1"/>
  <c r="K136" i="1"/>
  <c r="I136" i="1"/>
  <c r="G136" i="1"/>
  <c r="K135" i="1"/>
  <c r="I135" i="1"/>
  <c r="G135" i="1"/>
  <c r="K62" i="1"/>
  <c r="I62" i="1"/>
  <c r="G62" i="1"/>
  <c r="K19" i="1"/>
  <c r="I19" i="1"/>
  <c r="G19" i="1"/>
  <c r="K161" i="1"/>
  <c r="I161" i="1"/>
  <c r="G161" i="1"/>
  <c r="K160" i="1"/>
  <c r="I160" i="1"/>
  <c r="G160" i="1"/>
  <c r="K159" i="1"/>
  <c r="I159" i="1"/>
  <c r="G159" i="1"/>
  <c r="K158" i="1"/>
  <c r="I158" i="1"/>
  <c r="G158" i="1"/>
  <c r="K157" i="1"/>
  <c r="I157" i="1"/>
  <c r="G157" i="1"/>
  <c r="K156" i="1"/>
  <c r="I156" i="1"/>
  <c r="G156" i="1"/>
  <c r="K155" i="1"/>
  <c r="I155" i="1"/>
  <c r="G155" i="1"/>
  <c r="K154" i="1"/>
  <c r="I154" i="1"/>
  <c r="G154" i="1"/>
  <c r="K153" i="1"/>
  <c r="I153" i="1"/>
  <c r="G153" i="1"/>
  <c r="K152" i="1"/>
  <c r="I152" i="1"/>
  <c r="G152" i="1"/>
  <c r="K151" i="1"/>
  <c r="I151" i="1"/>
  <c r="G151" i="1"/>
  <c r="K150" i="1"/>
  <c r="I150" i="1"/>
  <c r="G150" i="1"/>
  <c r="K149" i="1"/>
  <c r="I149" i="1"/>
  <c r="G149" i="1"/>
  <c r="K148" i="1"/>
  <c r="F28" i="4" s="1"/>
  <c r="F29" i="5" s="1"/>
  <c r="I148" i="1"/>
  <c r="G148" i="1"/>
  <c r="K16" i="1"/>
  <c r="I16" i="1"/>
  <c r="G16" i="1"/>
  <c r="K15" i="1"/>
  <c r="I15" i="1"/>
  <c r="G15" i="1"/>
  <c r="K14" i="1"/>
  <c r="F5" i="4" s="1"/>
  <c r="F6" i="5" s="1"/>
  <c r="I14" i="1"/>
  <c r="E5" i="4" s="1"/>
  <c r="E6" i="5" s="1"/>
  <c r="G14" i="1"/>
  <c r="F3" i="4"/>
  <c r="F4" i="5" s="1"/>
  <c r="E3" i="4"/>
  <c r="E4" i="5" s="1"/>
  <c r="D3" i="4"/>
  <c r="D4" i="5" s="1"/>
  <c r="B101" i="1"/>
  <c r="B162" i="1"/>
  <c r="B134" i="1"/>
  <c r="B131" i="1"/>
  <c r="B129" i="1"/>
  <c r="B122" i="1"/>
  <c r="B110" i="1"/>
  <c r="B105" i="1"/>
  <c r="B100" i="1"/>
  <c r="B92" i="1"/>
  <c r="B85" i="1"/>
  <c r="B79" i="1"/>
  <c r="B61" i="1"/>
  <c r="B54" i="1"/>
  <c r="B50" i="1"/>
  <c r="B49" i="1"/>
  <c r="B48" i="1"/>
  <c r="B46" i="1"/>
  <c r="B41" i="1"/>
  <c r="B39" i="1"/>
  <c r="B17" i="1"/>
  <c r="B18" i="1" s="1"/>
  <c r="K167" i="1"/>
  <c r="K166" i="1"/>
  <c r="K165" i="1"/>
  <c r="K164" i="1"/>
  <c r="K163" i="1"/>
  <c r="K162" i="1"/>
  <c r="F29" i="4" s="1"/>
  <c r="F30" i="5" s="1"/>
  <c r="K147" i="1"/>
  <c r="K145" i="1"/>
  <c r="K144" i="1"/>
  <c r="K143" i="1"/>
  <c r="K142" i="1"/>
  <c r="K141" i="1"/>
  <c r="F27" i="4" s="1"/>
  <c r="F28" i="5" s="1"/>
  <c r="K140" i="1"/>
  <c r="K138" i="1"/>
  <c r="K134" i="1"/>
  <c r="K133" i="1"/>
  <c r="F26" i="4" s="1"/>
  <c r="F27" i="5" s="1"/>
  <c r="K132" i="1"/>
  <c r="K131" i="1"/>
  <c r="K130" i="1"/>
  <c r="K129" i="1"/>
  <c r="F25" i="4" s="1"/>
  <c r="F26" i="5" s="1"/>
  <c r="K128" i="1"/>
  <c r="K127" i="1"/>
  <c r="K126" i="1"/>
  <c r="K125" i="1"/>
  <c r="K124" i="1"/>
  <c r="F24" i="4" s="1"/>
  <c r="F25" i="5" s="1"/>
  <c r="K123" i="1"/>
  <c r="K122" i="1"/>
  <c r="K121" i="1"/>
  <c r="K120" i="1"/>
  <c r="K119" i="1"/>
  <c r="K118" i="1"/>
  <c r="K117" i="1"/>
  <c r="K116" i="1"/>
  <c r="K115" i="1"/>
  <c r="K114" i="1"/>
  <c r="K113" i="1"/>
  <c r="K112" i="1"/>
  <c r="F23" i="4" s="1"/>
  <c r="F24" i="5" s="1"/>
  <c r="K111" i="1"/>
  <c r="K110" i="1"/>
  <c r="K109" i="1"/>
  <c r="K108" i="1"/>
  <c r="K107" i="1"/>
  <c r="K106" i="1"/>
  <c r="K105" i="1"/>
  <c r="F22" i="4" s="1"/>
  <c r="F23" i="5" s="1"/>
  <c r="K104" i="1"/>
  <c r="K103" i="1"/>
  <c r="K102" i="1"/>
  <c r="K101" i="1"/>
  <c r="F21" i="4" s="1"/>
  <c r="F22" i="5" s="1"/>
  <c r="K100" i="1"/>
  <c r="F20" i="4" s="1"/>
  <c r="F21" i="5" s="1"/>
  <c r="K99" i="1"/>
  <c r="K98" i="1"/>
  <c r="K97" i="1"/>
  <c r="K96" i="1"/>
  <c r="K95" i="1"/>
  <c r="K94" i="1"/>
  <c r="K93" i="1"/>
  <c r="K92" i="1"/>
  <c r="F19" i="4" s="1"/>
  <c r="F20" i="5" s="1"/>
  <c r="K91" i="1"/>
  <c r="K90" i="1"/>
  <c r="K89" i="1"/>
  <c r="K88" i="1"/>
  <c r="K87" i="1"/>
  <c r="K86" i="1"/>
  <c r="K85" i="1"/>
  <c r="F18" i="4" s="1"/>
  <c r="F19" i="5" s="1"/>
  <c r="K84" i="1"/>
  <c r="K83" i="1"/>
  <c r="K82" i="1"/>
  <c r="K81" i="1"/>
  <c r="K80" i="1"/>
  <c r="K79" i="1"/>
  <c r="F17" i="4" s="1"/>
  <c r="F18" i="5" s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1" i="1"/>
  <c r="F16" i="4" s="1"/>
  <c r="F17" i="5" s="1"/>
  <c r="K58" i="1"/>
  <c r="K57" i="1"/>
  <c r="K56" i="1"/>
  <c r="K54" i="1"/>
  <c r="F14" i="4" s="1"/>
  <c r="F15" i="5" s="1"/>
  <c r="K53" i="1"/>
  <c r="K52" i="1"/>
  <c r="K51" i="1"/>
  <c r="K50" i="1"/>
  <c r="F13" i="4" s="1"/>
  <c r="F14" i="5" s="1"/>
  <c r="K49" i="1"/>
  <c r="F12" i="4" s="1"/>
  <c r="F13" i="5" s="1"/>
  <c r="K48" i="1"/>
  <c r="F11" i="4" s="1"/>
  <c r="F12" i="5" s="1"/>
  <c r="K47" i="1"/>
  <c r="K46" i="1"/>
  <c r="K45" i="1"/>
  <c r="K44" i="1"/>
  <c r="K43" i="1"/>
  <c r="K42" i="1"/>
  <c r="K41" i="1"/>
  <c r="F9" i="4" s="1"/>
  <c r="F10" i="5" s="1"/>
  <c r="K40" i="1"/>
  <c r="K39" i="1"/>
  <c r="F8" i="4" s="1"/>
  <c r="F9" i="5" s="1"/>
  <c r="K38" i="1"/>
  <c r="K37" i="1"/>
  <c r="K36" i="1"/>
  <c r="K35" i="1"/>
  <c r="K24" i="1"/>
  <c r="K23" i="1"/>
  <c r="K21" i="1"/>
  <c r="K20" i="1"/>
  <c r="K18" i="1"/>
  <c r="K17" i="1"/>
  <c r="F6" i="4" s="1"/>
  <c r="I167" i="1"/>
  <c r="I166" i="1"/>
  <c r="I165" i="1"/>
  <c r="I164" i="1"/>
  <c r="I163" i="1"/>
  <c r="E29" i="4" s="1"/>
  <c r="E30" i="5" s="1"/>
  <c r="I162" i="1"/>
  <c r="I147" i="1"/>
  <c r="I145" i="1"/>
  <c r="I144" i="1"/>
  <c r="I143" i="1"/>
  <c r="I142" i="1"/>
  <c r="I141" i="1"/>
  <c r="I140" i="1"/>
  <c r="I138" i="1"/>
  <c r="I134" i="1"/>
  <c r="I133" i="1"/>
  <c r="I132" i="1"/>
  <c r="E26" i="4" s="1"/>
  <c r="E27" i="5" s="1"/>
  <c r="I131" i="1"/>
  <c r="I130" i="1"/>
  <c r="I129" i="1"/>
  <c r="E25" i="4" s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E23" i="4" s="1"/>
  <c r="E24" i="5" s="1"/>
  <c r="I109" i="1"/>
  <c r="I108" i="1"/>
  <c r="I107" i="1"/>
  <c r="I106" i="1"/>
  <c r="I105" i="1"/>
  <c r="E22" i="4" s="1"/>
  <c r="E23" i="5" s="1"/>
  <c r="I104" i="1"/>
  <c r="I103" i="1"/>
  <c r="I102" i="1"/>
  <c r="I101" i="1"/>
  <c r="E21" i="4" s="1"/>
  <c r="E22" i="5" s="1"/>
  <c r="I100" i="1"/>
  <c r="E20" i="4" s="1"/>
  <c r="E21" i="5" s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E18" i="4" s="1"/>
  <c r="E19" i="5" s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1" i="1"/>
  <c r="I58" i="1"/>
  <c r="I57" i="1"/>
  <c r="I56" i="1"/>
  <c r="I54" i="1"/>
  <c r="E14" i="4" s="1"/>
  <c r="E15" i="5" s="1"/>
  <c r="I53" i="1"/>
  <c r="I52" i="1"/>
  <c r="I51" i="1"/>
  <c r="I50" i="1"/>
  <c r="I49" i="1"/>
  <c r="E12" i="4" s="1"/>
  <c r="E13" i="5" s="1"/>
  <c r="I48" i="1"/>
  <c r="E11" i="4" s="1"/>
  <c r="E12" i="5" s="1"/>
  <c r="I47" i="1"/>
  <c r="I46" i="1"/>
  <c r="E10" i="4" s="1"/>
  <c r="E11" i="5" s="1"/>
  <c r="I45" i="1"/>
  <c r="I44" i="1"/>
  <c r="I43" i="1"/>
  <c r="I42" i="1"/>
  <c r="I41" i="1"/>
  <c r="E9" i="4" s="1"/>
  <c r="I40" i="1"/>
  <c r="I39" i="1"/>
  <c r="E8" i="4" s="1"/>
  <c r="E9" i="5" s="1"/>
  <c r="I38" i="1"/>
  <c r="I37" i="1"/>
  <c r="I36" i="1"/>
  <c r="I35" i="1"/>
  <c r="I24" i="1"/>
  <c r="I23" i="1"/>
  <c r="I21" i="1"/>
  <c r="I20" i="1"/>
  <c r="I18" i="1"/>
  <c r="I17" i="1"/>
  <c r="E6" i="4" s="1"/>
  <c r="E7" i="5" s="1"/>
  <c r="G18" i="1"/>
  <c r="G20" i="1"/>
  <c r="G21" i="1"/>
  <c r="G23" i="1"/>
  <c r="G24" i="1"/>
  <c r="D7" i="4" s="1"/>
  <c r="G35" i="1"/>
  <c r="G36" i="1"/>
  <c r="G37" i="1"/>
  <c r="G38" i="1"/>
  <c r="G39" i="1"/>
  <c r="D8" i="4" s="1"/>
  <c r="D9" i="5" s="1"/>
  <c r="G40" i="1"/>
  <c r="G41" i="1"/>
  <c r="D9" i="4" s="1"/>
  <c r="D10" i="5" s="1"/>
  <c r="G42" i="1"/>
  <c r="G43" i="1"/>
  <c r="G44" i="1"/>
  <c r="G45" i="1"/>
  <c r="G46" i="1"/>
  <c r="D10" i="4" s="1"/>
  <c r="G47" i="1"/>
  <c r="G48" i="1"/>
  <c r="D11" i="4" s="1"/>
  <c r="G49" i="1"/>
  <c r="D12" i="4" s="1"/>
  <c r="D13" i="5" s="1"/>
  <c r="G50" i="1"/>
  <c r="G51" i="1"/>
  <c r="G52" i="1"/>
  <c r="G53" i="1"/>
  <c r="G54" i="1"/>
  <c r="G56" i="1"/>
  <c r="G57" i="1"/>
  <c r="D15" i="4" s="1"/>
  <c r="G58" i="1"/>
  <c r="G61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D18" i="4" s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D20" i="4" s="1"/>
  <c r="D21" i="5" s="1"/>
  <c r="G101" i="1"/>
  <c r="D21" i="4" s="1"/>
  <c r="D22" i="5" s="1"/>
  <c r="G102" i="1"/>
  <c r="G103" i="1"/>
  <c r="G104" i="1"/>
  <c r="G105" i="1"/>
  <c r="D22" i="4" s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D25" i="4" s="1"/>
  <c r="D26" i="5" s="1"/>
  <c r="G130" i="1"/>
  <c r="G131" i="1"/>
  <c r="G132" i="1"/>
  <c r="G133" i="1"/>
  <c r="G134" i="1"/>
  <c r="G138" i="1"/>
  <c r="G140" i="1"/>
  <c r="G141" i="1"/>
  <c r="G142" i="1"/>
  <c r="G143" i="1"/>
  <c r="G144" i="1"/>
  <c r="G145" i="1"/>
  <c r="G147" i="1"/>
  <c r="G162" i="1"/>
  <c r="D29" i="4" s="1"/>
  <c r="D30" i="5" s="1"/>
  <c r="G163" i="1"/>
  <c r="G164" i="1"/>
  <c r="G165" i="1"/>
  <c r="G166" i="1"/>
  <c r="G167" i="1"/>
  <c r="G17" i="1"/>
  <c r="D6" i="4" s="1"/>
  <c r="D19" i="4" l="1"/>
  <c r="E7" i="4"/>
  <c r="E8" i="5" s="1"/>
  <c r="E13" i="4"/>
  <c r="E14" i="5" s="1"/>
  <c r="E16" i="4"/>
  <c r="E17" i="5" s="1"/>
  <c r="E24" i="4"/>
  <c r="E25" i="5" s="1"/>
  <c r="E27" i="4"/>
  <c r="E28" i="5" s="1"/>
  <c r="F7" i="4"/>
  <c r="F8" i="5" s="1"/>
  <c r="F10" i="4"/>
  <c r="F11" i="5" s="1"/>
  <c r="D26" i="4"/>
  <c r="D17" i="4"/>
  <c r="D18" i="5" s="1"/>
  <c r="E17" i="4"/>
  <c r="D27" i="4"/>
  <c r="D24" i="4"/>
  <c r="D25" i="5" s="1"/>
  <c r="D23" i="4"/>
  <c r="D16" i="4"/>
  <c r="D17" i="5" s="1"/>
  <c r="D14" i="4"/>
  <c r="D13" i="4"/>
  <c r="D14" i="5" s="1"/>
  <c r="E15" i="4"/>
  <c r="E16" i="5" s="1"/>
  <c r="E19" i="4"/>
  <c r="E20" i="5" s="1"/>
  <c r="K4" i="1"/>
  <c r="L6" i="4"/>
  <c r="F15" i="4"/>
  <c r="F16" i="5" s="1"/>
  <c r="F31" i="5" s="1"/>
  <c r="E28" i="4"/>
  <c r="E29" i="5" s="1"/>
  <c r="K4" i="4"/>
  <c r="D28" i="4"/>
  <c r="D29" i="5" s="1"/>
  <c r="F7" i="5"/>
  <c r="D5" i="4"/>
  <c r="D6" i="5" s="1"/>
  <c r="I4" i="1"/>
  <c r="H5" i="1" s="1"/>
  <c r="D4" i="4"/>
  <c r="D5" i="5" s="1"/>
  <c r="K25" i="4"/>
  <c r="K17" i="4"/>
  <c r="K9" i="4"/>
  <c r="L22" i="4"/>
  <c r="L14" i="4"/>
  <c r="E18" i="5"/>
  <c r="J27" i="4"/>
  <c r="J26" i="4"/>
  <c r="J23" i="4"/>
  <c r="J22" i="4"/>
  <c r="J19" i="4"/>
  <c r="J18" i="4"/>
  <c r="J15" i="4"/>
  <c r="J14" i="4"/>
  <c r="J11" i="4"/>
  <c r="J10" i="4"/>
  <c r="J7" i="4"/>
  <c r="J6" i="4"/>
  <c r="L4" i="4"/>
  <c r="K21" i="4"/>
  <c r="K13" i="4"/>
  <c r="K5" i="4"/>
  <c r="K24" i="4"/>
  <c r="K20" i="4"/>
  <c r="K16" i="4"/>
  <c r="K12" i="4"/>
  <c r="K7" i="4"/>
  <c r="L26" i="4"/>
  <c r="L18" i="4"/>
  <c r="L10" i="4"/>
  <c r="E26" i="5"/>
  <c r="C25" i="5"/>
  <c r="E10" i="5"/>
  <c r="K27" i="4"/>
  <c r="K23" i="4"/>
  <c r="K19" i="4"/>
  <c r="K11" i="4"/>
  <c r="K8" i="4"/>
  <c r="C21" i="5"/>
  <c r="C5" i="5"/>
  <c r="K29" i="4"/>
  <c r="J24" i="4"/>
  <c r="J20" i="4"/>
  <c r="J16" i="4"/>
  <c r="J12" i="4"/>
  <c r="J8" i="4"/>
  <c r="D28" i="5"/>
  <c r="D24" i="5"/>
  <c r="D20" i="5"/>
  <c r="D16" i="5"/>
  <c r="D12" i="5"/>
  <c r="D8" i="5"/>
  <c r="J29" i="4"/>
  <c r="L27" i="4"/>
  <c r="K26" i="4"/>
  <c r="J25" i="4"/>
  <c r="L23" i="4"/>
  <c r="K22" i="4"/>
  <c r="J21" i="4"/>
  <c r="L19" i="4"/>
  <c r="K18" i="4"/>
  <c r="J17" i="4"/>
  <c r="K14" i="4"/>
  <c r="J13" i="4"/>
  <c r="L11" i="4"/>
  <c r="K10" i="4"/>
  <c r="J9" i="4"/>
  <c r="L7" i="4"/>
  <c r="K6" i="4"/>
  <c r="C28" i="5"/>
  <c r="D27" i="5"/>
  <c r="C24" i="5"/>
  <c r="D23" i="5"/>
  <c r="C20" i="5"/>
  <c r="D19" i="5"/>
  <c r="C16" i="5"/>
  <c r="D15" i="5"/>
  <c r="C12" i="5"/>
  <c r="D11" i="5"/>
  <c r="C8" i="5"/>
  <c r="D7" i="5"/>
  <c r="L28" i="4"/>
  <c r="L24" i="4"/>
  <c r="L20" i="4"/>
  <c r="L16" i="4"/>
  <c r="L12" i="4"/>
  <c r="L8" i="4"/>
  <c r="G4" i="1"/>
  <c r="F5" i="1" s="1"/>
  <c r="L29" i="4"/>
  <c r="L25" i="4"/>
  <c r="L21" i="4"/>
  <c r="L17" i="4"/>
  <c r="L13" i="4"/>
  <c r="L9" i="4"/>
  <c r="L5" i="4"/>
  <c r="B23" i="1"/>
  <c r="B40" i="1"/>
  <c r="B42" i="1" s="1"/>
  <c r="B43" i="1" s="1"/>
  <c r="B44" i="1" s="1"/>
  <c r="B45" i="1" s="1"/>
  <c r="B47" i="1" s="1"/>
  <c r="B51" i="1" s="1"/>
  <c r="B52" i="1" s="1"/>
  <c r="B53" i="1" s="1"/>
  <c r="B58" i="1" s="1"/>
  <c r="B80" i="1" s="1"/>
  <c r="B81" i="1" s="1"/>
  <c r="B82" i="1" s="1"/>
  <c r="B83" i="1" s="1"/>
  <c r="B84" i="1" s="1"/>
  <c r="B86" i="1" s="1"/>
  <c r="B87" i="1" s="1"/>
  <c r="B88" i="1" s="1"/>
  <c r="B89" i="1" s="1"/>
  <c r="B90" i="1" s="1"/>
  <c r="J5" i="1"/>
  <c r="K15" i="4" l="1"/>
  <c r="J28" i="4"/>
  <c r="L15" i="4"/>
  <c r="K28" i="4"/>
  <c r="E31" i="5"/>
  <c r="J5" i="4"/>
  <c r="J4" i="4"/>
  <c r="C31" i="5"/>
  <c r="D31" i="5"/>
  <c r="B91" i="1"/>
  <c r="B93" i="1" l="1"/>
  <c r="B94" i="1" l="1"/>
  <c r="B95" i="1" l="1"/>
  <c r="B96" i="1" l="1"/>
  <c r="B97" i="1" l="1"/>
  <c r="B98" i="1" l="1"/>
  <c r="B99" i="1" s="1"/>
  <c r="B102" i="1" s="1"/>
  <c r="B103" i="1" s="1"/>
  <c r="B104" i="1" s="1"/>
  <c r="B106" i="1" s="1"/>
  <c r="B107" i="1" s="1"/>
  <c r="B108" i="1" s="1"/>
  <c r="B109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3" i="1" s="1"/>
  <c r="B124" i="1" s="1"/>
  <c r="B125" i="1" s="1"/>
  <c r="B126" i="1" s="1"/>
  <c r="B127" i="1" s="1"/>
  <c r="B128" i="1" s="1"/>
  <c r="B130" i="1" s="1"/>
  <c r="B132" i="1" s="1"/>
  <c r="B133" i="1" s="1"/>
  <c r="B163" i="1" s="1"/>
  <c r="B164" i="1" s="1"/>
  <c r="B165" i="1" s="1"/>
  <c r="B166" i="1" s="1"/>
  <c r="B167" i="1" s="1"/>
</calcChain>
</file>

<file path=xl/sharedStrings.xml><?xml version="1.0" encoding="utf-8"?>
<sst xmlns="http://schemas.openxmlformats.org/spreadsheetml/2006/main" count="777" uniqueCount="244">
  <si>
    <t>入金・支払処理</t>
  </si>
  <si>
    <t>入金・支払処理</t>
    <phoneticPr fontId="2"/>
  </si>
  <si>
    <t>ファームバンキング・オペレーション</t>
  </si>
  <si>
    <t>手形決済/手形交換</t>
    <rPh sb="0" eb="2">
      <t>テガタ</t>
    </rPh>
    <rPh sb="2" eb="4">
      <t>ケッサイ</t>
    </rPh>
    <rPh sb="5" eb="7">
      <t>テガタ</t>
    </rPh>
    <rPh sb="7" eb="9">
      <t>コウカン</t>
    </rPh>
    <phoneticPr fontId="4"/>
  </si>
  <si>
    <t>グループ金融/CMS・ＴＭＳ、ネッティング</t>
    <rPh sb="4" eb="6">
      <t>キンユウ</t>
    </rPh>
    <phoneticPr fontId="4"/>
  </si>
  <si>
    <t>支払処理</t>
    <rPh sb="0" eb="2">
      <t>シハライ</t>
    </rPh>
    <rPh sb="2" eb="4">
      <t>ショリ</t>
    </rPh>
    <phoneticPr fontId="4"/>
  </si>
  <si>
    <t>仮払処理</t>
    <rPh sb="0" eb="2">
      <t>カリバラ</t>
    </rPh>
    <rPh sb="2" eb="4">
      <t>ショリ</t>
    </rPh>
    <phoneticPr fontId="4"/>
  </si>
  <si>
    <t>受取手形・支払手形処理</t>
    <rPh sb="0" eb="2">
      <t>ウケトリ</t>
    </rPh>
    <rPh sb="2" eb="4">
      <t>テガタ</t>
    </rPh>
    <rPh sb="5" eb="7">
      <t>シハライ</t>
    </rPh>
    <rPh sb="7" eb="9">
      <t>テガタ</t>
    </rPh>
    <rPh sb="9" eb="11">
      <t>ショリ</t>
    </rPh>
    <phoneticPr fontId="4"/>
  </si>
  <si>
    <t>売上債権管理</t>
  </si>
  <si>
    <t>信用供与</t>
    <rPh sb="0" eb="2">
      <t>シンヨウ</t>
    </rPh>
    <rPh sb="2" eb="4">
      <t>キョウヨ</t>
    </rPh>
    <phoneticPr fontId="4"/>
  </si>
  <si>
    <t>売掛金管理</t>
    <rPh sb="0" eb="2">
      <t>ウリカケ</t>
    </rPh>
    <rPh sb="2" eb="3">
      <t>キン</t>
    </rPh>
    <rPh sb="3" eb="5">
      <t>カンリ</t>
    </rPh>
    <phoneticPr fontId="4"/>
  </si>
  <si>
    <t>未収Ａｇｉｎｇ管理</t>
    <rPh sb="0" eb="2">
      <t>ミシュウ</t>
    </rPh>
    <rPh sb="7" eb="9">
      <t>カンリ</t>
    </rPh>
    <phoneticPr fontId="4"/>
  </si>
  <si>
    <t>不良債権管理</t>
    <rPh sb="0" eb="2">
      <t>フリョウ</t>
    </rPh>
    <rPh sb="2" eb="4">
      <t>サイケン</t>
    </rPh>
    <rPh sb="4" eb="6">
      <t>カンリ</t>
    </rPh>
    <phoneticPr fontId="4"/>
  </si>
  <si>
    <t>売掛金削減</t>
    <rPh sb="0" eb="2">
      <t>ウリカケ</t>
    </rPh>
    <rPh sb="2" eb="3">
      <t>キン</t>
    </rPh>
    <rPh sb="3" eb="5">
      <t>サクゲン</t>
    </rPh>
    <phoneticPr fontId="4"/>
  </si>
  <si>
    <t>売上処理</t>
    <rPh sb="2" eb="4">
      <t>ショリ</t>
    </rPh>
    <phoneticPr fontId="2"/>
  </si>
  <si>
    <t>売上計上基準の理解</t>
    <rPh sb="0" eb="2">
      <t>ウリアゲ</t>
    </rPh>
    <rPh sb="2" eb="4">
      <t>ケイジョウ</t>
    </rPh>
    <rPh sb="4" eb="6">
      <t>キジュン</t>
    </rPh>
    <rPh sb="7" eb="9">
      <t>リカイ</t>
    </rPh>
    <phoneticPr fontId="2"/>
  </si>
  <si>
    <t>売上集計</t>
    <rPh sb="0" eb="2">
      <t>ウリアゲ</t>
    </rPh>
    <rPh sb="2" eb="4">
      <t>シュウケイ</t>
    </rPh>
    <phoneticPr fontId="2"/>
  </si>
  <si>
    <t>仕入処理</t>
    <rPh sb="0" eb="2">
      <t>シイ</t>
    </rPh>
    <rPh sb="2" eb="4">
      <t>ショリ</t>
    </rPh>
    <phoneticPr fontId="2"/>
  </si>
  <si>
    <t>取得原価の理解</t>
    <rPh sb="0" eb="2">
      <t>シュトク</t>
    </rPh>
    <rPh sb="2" eb="4">
      <t>ゲンカ</t>
    </rPh>
    <rPh sb="5" eb="7">
      <t>リカイ</t>
    </rPh>
    <phoneticPr fontId="2"/>
  </si>
  <si>
    <t>仕入集計</t>
    <rPh sb="0" eb="2">
      <t>シイ</t>
    </rPh>
    <rPh sb="2" eb="4">
      <t>シュウケイ</t>
    </rPh>
    <phoneticPr fontId="2"/>
  </si>
  <si>
    <t>未経験</t>
  </si>
  <si>
    <t>他人に指導できるレベル</t>
  </si>
  <si>
    <t>未経験</t>
    <phoneticPr fontId="2"/>
  </si>
  <si>
    <t>他人に指導できるレベル</t>
    <phoneticPr fontId="2"/>
  </si>
  <si>
    <t>点数</t>
    <rPh sb="0" eb="2">
      <t>テンスウ</t>
    </rPh>
    <phoneticPr fontId="2"/>
  </si>
  <si>
    <t>買掛債務管理</t>
    <rPh sb="0" eb="2">
      <t>カイカケ</t>
    </rPh>
    <rPh sb="2" eb="4">
      <t>サイム</t>
    </rPh>
    <rPh sb="4" eb="6">
      <t>カンリ</t>
    </rPh>
    <phoneticPr fontId="2"/>
  </si>
  <si>
    <t>買掛債務管理</t>
    <phoneticPr fontId="2"/>
  </si>
  <si>
    <t>負債管理</t>
    <rPh sb="0" eb="2">
      <t>フサイ</t>
    </rPh>
    <rPh sb="2" eb="4">
      <t>カンリ</t>
    </rPh>
    <phoneticPr fontId="2"/>
  </si>
  <si>
    <t>負債管理</t>
    <phoneticPr fontId="2"/>
  </si>
  <si>
    <t>原価管理</t>
    <phoneticPr fontId="2"/>
  </si>
  <si>
    <t>原価計算業務（一般）</t>
    <rPh sb="0" eb="2">
      <t>ゲンカ</t>
    </rPh>
    <rPh sb="2" eb="4">
      <t>ケイサン</t>
    </rPh>
    <rPh sb="4" eb="6">
      <t>ギョウム</t>
    </rPh>
    <rPh sb="7" eb="9">
      <t>イッパン</t>
    </rPh>
    <phoneticPr fontId="2"/>
  </si>
  <si>
    <t>原価計算業務（メーカー等）</t>
    <rPh sb="0" eb="2">
      <t>ゲンカ</t>
    </rPh>
    <rPh sb="2" eb="4">
      <t>ケイサン</t>
    </rPh>
    <rPh sb="4" eb="6">
      <t>ギョウム</t>
    </rPh>
    <rPh sb="11" eb="12">
      <t>トウ</t>
    </rPh>
    <phoneticPr fontId="2"/>
  </si>
  <si>
    <t>標準時間および標準原価の設定</t>
    <rPh sb="0" eb="2">
      <t>ヒョウジュン</t>
    </rPh>
    <rPh sb="2" eb="4">
      <t>ジカン</t>
    </rPh>
    <rPh sb="7" eb="9">
      <t>ヒョウジュン</t>
    </rPh>
    <rPh sb="9" eb="11">
      <t>ゲンカ</t>
    </rPh>
    <rPh sb="12" eb="14">
      <t>セッテイ</t>
    </rPh>
    <phoneticPr fontId="2"/>
  </si>
  <si>
    <t>原価予実管理</t>
    <rPh sb="0" eb="2">
      <t>ゲンカ</t>
    </rPh>
    <rPh sb="2" eb="3">
      <t>ヨ</t>
    </rPh>
    <rPh sb="3" eb="4">
      <t>ミ</t>
    </rPh>
    <rPh sb="4" eb="6">
      <t>カンリ</t>
    </rPh>
    <phoneticPr fontId="2"/>
  </si>
  <si>
    <t>勘定科目の設定</t>
    <phoneticPr fontId="2"/>
  </si>
  <si>
    <t>決算処理</t>
  </si>
  <si>
    <t>各勘定科目の残高チェック、元帳チェック</t>
    <rPh sb="0" eb="1">
      <t>カク</t>
    </rPh>
    <rPh sb="1" eb="3">
      <t>カンジョウ</t>
    </rPh>
    <rPh sb="3" eb="5">
      <t>カモク</t>
    </rPh>
    <rPh sb="6" eb="8">
      <t>ザンダカ</t>
    </rPh>
    <phoneticPr fontId="2"/>
  </si>
  <si>
    <t>連結決算</t>
    <rPh sb="0" eb="2">
      <t>レンケツ</t>
    </rPh>
    <rPh sb="2" eb="4">
      <t>ケッサン</t>
    </rPh>
    <phoneticPr fontId="2"/>
  </si>
  <si>
    <t>退職給付債務</t>
    <rPh sb="0" eb="2">
      <t>タイショク</t>
    </rPh>
    <rPh sb="2" eb="4">
      <t>キュウフ</t>
    </rPh>
    <rPh sb="4" eb="6">
      <t>サイム</t>
    </rPh>
    <phoneticPr fontId="2"/>
  </si>
  <si>
    <t>金融商品会計</t>
    <rPh sb="0" eb="2">
      <t>キンユウ</t>
    </rPh>
    <rPh sb="2" eb="4">
      <t>ショウヒン</t>
    </rPh>
    <rPh sb="4" eb="6">
      <t>カイケイ</t>
    </rPh>
    <phoneticPr fontId="2"/>
  </si>
  <si>
    <t>USGAAP会計処理</t>
    <phoneticPr fontId="2"/>
  </si>
  <si>
    <t>国際会計基準（IFRS）処理</t>
    <rPh sb="0" eb="2">
      <t>コクサイ</t>
    </rPh>
    <rPh sb="2" eb="4">
      <t>カイケイ</t>
    </rPh>
    <rPh sb="4" eb="6">
      <t>キジュン</t>
    </rPh>
    <rPh sb="12" eb="14">
      <t>ショリ</t>
    </rPh>
    <phoneticPr fontId="2"/>
  </si>
  <si>
    <t>決算諸分析</t>
    <rPh sb="0" eb="2">
      <t>ケッサン</t>
    </rPh>
    <rPh sb="2" eb="3">
      <t>ショ</t>
    </rPh>
    <rPh sb="3" eb="5">
      <t>ブンセキ</t>
    </rPh>
    <phoneticPr fontId="2"/>
  </si>
  <si>
    <t>諸法令に基づく経理関係提出書類の作成</t>
    <rPh sb="0" eb="1">
      <t>ショ</t>
    </rPh>
    <rPh sb="1" eb="3">
      <t>ホウレイ</t>
    </rPh>
    <rPh sb="4" eb="5">
      <t>モト</t>
    </rPh>
    <rPh sb="7" eb="9">
      <t>ケイリ</t>
    </rPh>
    <rPh sb="9" eb="11">
      <t>カンケイ</t>
    </rPh>
    <rPh sb="11" eb="13">
      <t>テイシュツ</t>
    </rPh>
    <rPh sb="13" eb="15">
      <t>ショルイ</t>
    </rPh>
    <rPh sb="16" eb="18">
      <t>サクセイ</t>
    </rPh>
    <phoneticPr fontId="2"/>
  </si>
  <si>
    <t>支払調書、法定調書</t>
    <rPh sb="0" eb="2">
      <t>シハライ</t>
    </rPh>
    <rPh sb="2" eb="4">
      <t>チョウショ</t>
    </rPh>
    <rPh sb="5" eb="7">
      <t>ホウテイ</t>
    </rPh>
    <rPh sb="7" eb="9">
      <t>チョウショ</t>
    </rPh>
    <phoneticPr fontId="2"/>
  </si>
  <si>
    <t>固定資産・償却管理</t>
    <rPh sb="0" eb="2">
      <t>コテイ</t>
    </rPh>
    <rPh sb="2" eb="4">
      <t>シサン</t>
    </rPh>
    <rPh sb="5" eb="7">
      <t>ショウキャク</t>
    </rPh>
    <rPh sb="7" eb="9">
      <t>カンリ</t>
    </rPh>
    <phoneticPr fontId="2"/>
  </si>
  <si>
    <t>実地棚卸</t>
    <rPh sb="0" eb="2">
      <t>ジッチ</t>
    </rPh>
    <rPh sb="2" eb="4">
      <t>タナオロシ</t>
    </rPh>
    <phoneticPr fontId="2"/>
  </si>
  <si>
    <t>在庫評価</t>
    <rPh sb="0" eb="2">
      <t>ザイコ</t>
    </rPh>
    <rPh sb="2" eb="4">
      <t>ヒョウカ</t>
    </rPh>
    <phoneticPr fontId="2"/>
  </si>
  <si>
    <t>税務</t>
  </si>
  <si>
    <t>税効果会計</t>
    <rPh sb="0" eb="1">
      <t>ゼイ</t>
    </rPh>
    <rPh sb="1" eb="3">
      <t>コウカ</t>
    </rPh>
    <rPh sb="3" eb="5">
      <t>カイケイ</t>
    </rPh>
    <phoneticPr fontId="2"/>
  </si>
  <si>
    <t>国際税務、外国税額控除等、過小資本問題</t>
    <rPh sb="0" eb="2">
      <t>コクサイ</t>
    </rPh>
    <rPh sb="2" eb="4">
      <t>ゼイム</t>
    </rPh>
    <rPh sb="5" eb="7">
      <t>ガイコク</t>
    </rPh>
    <rPh sb="7" eb="9">
      <t>ゼイガク</t>
    </rPh>
    <rPh sb="9" eb="11">
      <t>コウジョ</t>
    </rPh>
    <rPh sb="11" eb="12">
      <t>ナド</t>
    </rPh>
    <rPh sb="13" eb="15">
      <t>カショウ</t>
    </rPh>
    <rPh sb="15" eb="17">
      <t>シホン</t>
    </rPh>
    <rPh sb="17" eb="19">
      <t>モンダイ</t>
    </rPh>
    <phoneticPr fontId="2"/>
  </si>
  <si>
    <t>移転価格税制対応</t>
    <rPh sb="0" eb="2">
      <t>イテン</t>
    </rPh>
    <rPh sb="2" eb="4">
      <t>カカク</t>
    </rPh>
    <rPh sb="4" eb="6">
      <t>ゼイセイ</t>
    </rPh>
    <rPh sb="6" eb="8">
      <t>タイオウ</t>
    </rPh>
    <phoneticPr fontId="2"/>
  </si>
  <si>
    <t>税務調査対応</t>
    <rPh sb="0" eb="2">
      <t>ゼイム</t>
    </rPh>
    <rPh sb="2" eb="4">
      <t>チョウサ</t>
    </rPh>
    <rPh sb="4" eb="6">
      <t>タイオウ</t>
    </rPh>
    <phoneticPr fontId="2"/>
  </si>
  <si>
    <t>会計事務所対応</t>
    <rPh sb="0" eb="2">
      <t>カイケイ</t>
    </rPh>
    <rPh sb="2" eb="4">
      <t>ジム</t>
    </rPh>
    <rPh sb="4" eb="5">
      <t>ショ</t>
    </rPh>
    <rPh sb="5" eb="7">
      <t>タイオウ</t>
    </rPh>
    <phoneticPr fontId="2"/>
  </si>
  <si>
    <t>開示</t>
    <rPh sb="0" eb="2">
      <t>カイジ</t>
    </rPh>
    <phoneticPr fontId="2"/>
  </si>
  <si>
    <t>業績報告資料の作成（部門・全社）</t>
    <rPh sb="0" eb="2">
      <t>ギョウセキ</t>
    </rPh>
    <rPh sb="2" eb="4">
      <t>ホウコク</t>
    </rPh>
    <rPh sb="4" eb="6">
      <t>シリョウ</t>
    </rPh>
    <rPh sb="7" eb="9">
      <t>サクセイ</t>
    </rPh>
    <rPh sb="10" eb="12">
      <t>ブモン</t>
    </rPh>
    <rPh sb="13" eb="15">
      <t>ゼンシャ</t>
    </rPh>
    <phoneticPr fontId="2"/>
  </si>
  <si>
    <t>取締役会資料の作成（財務諸表）</t>
    <rPh sb="0" eb="3">
      <t>トリシマリヤク</t>
    </rPh>
    <rPh sb="3" eb="4">
      <t>カイ</t>
    </rPh>
    <rPh sb="4" eb="6">
      <t>シリョウ</t>
    </rPh>
    <rPh sb="7" eb="9">
      <t>サクセイ</t>
    </rPh>
    <rPh sb="10" eb="12">
      <t>ザイム</t>
    </rPh>
    <rPh sb="12" eb="14">
      <t>ショヒョウ</t>
    </rPh>
    <phoneticPr fontId="2"/>
  </si>
  <si>
    <t>決算短信の作成</t>
    <rPh sb="0" eb="2">
      <t>ケッサン</t>
    </rPh>
    <rPh sb="2" eb="4">
      <t>タンシン</t>
    </rPh>
    <rPh sb="5" eb="7">
      <t>サクセイ</t>
    </rPh>
    <phoneticPr fontId="2"/>
  </si>
  <si>
    <t>四半期報告書の作成</t>
    <rPh sb="0" eb="3">
      <t>シハンキ</t>
    </rPh>
    <rPh sb="3" eb="6">
      <t>ホウコクショ</t>
    </rPh>
    <rPh sb="7" eb="9">
      <t>サクセイ</t>
    </rPh>
    <phoneticPr fontId="2"/>
  </si>
  <si>
    <t>有価証券報告書の作成</t>
    <rPh sb="0" eb="2">
      <t>ユウカ</t>
    </rPh>
    <rPh sb="2" eb="4">
      <t>ショウケン</t>
    </rPh>
    <rPh sb="4" eb="7">
      <t>ホウコクショ</t>
    </rPh>
    <rPh sb="8" eb="10">
      <t>サクセイ</t>
    </rPh>
    <phoneticPr fontId="2"/>
  </si>
  <si>
    <t>開示システムの運用（プロネクサス・宝印刷）</t>
    <rPh sb="0" eb="2">
      <t>カイジ</t>
    </rPh>
    <rPh sb="7" eb="9">
      <t>ウンヨウ</t>
    </rPh>
    <rPh sb="17" eb="18">
      <t>タカラ</t>
    </rPh>
    <rPh sb="18" eb="20">
      <t>インサツ</t>
    </rPh>
    <phoneticPr fontId="2"/>
  </si>
  <si>
    <t>報告・分析</t>
    <rPh sb="0" eb="2">
      <t>ホウコク</t>
    </rPh>
    <rPh sb="3" eb="5">
      <t>ブンセキ</t>
    </rPh>
    <phoneticPr fontId="2"/>
  </si>
  <si>
    <t>経営分析表の作成</t>
    <rPh sb="0" eb="2">
      <t>ケイエイ</t>
    </rPh>
    <rPh sb="2" eb="4">
      <t>ブンセキ</t>
    </rPh>
    <rPh sb="4" eb="5">
      <t>ヒョウ</t>
    </rPh>
    <rPh sb="6" eb="8">
      <t>サクセイ</t>
    </rPh>
    <phoneticPr fontId="2"/>
  </si>
  <si>
    <t>KPI資料の作成</t>
    <rPh sb="3" eb="5">
      <t>シリョウ</t>
    </rPh>
    <rPh sb="6" eb="8">
      <t>サクセイ</t>
    </rPh>
    <phoneticPr fontId="2"/>
  </si>
  <si>
    <t>損益分岐点分析</t>
    <rPh sb="0" eb="2">
      <t>ソンエキ</t>
    </rPh>
    <rPh sb="2" eb="5">
      <t>ブンキテン</t>
    </rPh>
    <rPh sb="5" eb="7">
      <t>ブンセキ</t>
    </rPh>
    <phoneticPr fontId="2"/>
  </si>
  <si>
    <t>部門別損益資料の作成</t>
    <rPh sb="0" eb="2">
      <t>ブモン</t>
    </rPh>
    <rPh sb="2" eb="3">
      <t>ベツ</t>
    </rPh>
    <rPh sb="3" eb="5">
      <t>ソンエキ</t>
    </rPh>
    <rPh sb="5" eb="7">
      <t>シリョウ</t>
    </rPh>
    <rPh sb="8" eb="10">
      <t>サクセイ</t>
    </rPh>
    <phoneticPr fontId="2"/>
  </si>
  <si>
    <t>商品分析資料の作成</t>
    <rPh sb="0" eb="2">
      <t>ショウヒン</t>
    </rPh>
    <rPh sb="2" eb="4">
      <t>ブンセキ</t>
    </rPh>
    <rPh sb="4" eb="6">
      <t>シリョウ</t>
    </rPh>
    <rPh sb="7" eb="9">
      <t>サクセイ</t>
    </rPh>
    <phoneticPr fontId="2"/>
  </si>
  <si>
    <t>ABC/ABM分析資料の作成</t>
    <rPh sb="7" eb="9">
      <t>ブンセキ</t>
    </rPh>
    <rPh sb="9" eb="11">
      <t>シリョウ</t>
    </rPh>
    <rPh sb="12" eb="14">
      <t>サクセイ</t>
    </rPh>
    <phoneticPr fontId="2"/>
  </si>
  <si>
    <t>基礎点</t>
    <rPh sb="0" eb="2">
      <t>キソ</t>
    </rPh>
    <rPh sb="2" eb="3">
      <t>テン</t>
    </rPh>
    <phoneticPr fontId="2"/>
  </si>
  <si>
    <t>管理</t>
    <rPh sb="0" eb="2">
      <t>カンリ</t>
    </rPh>
    <phoneticPr fontId="2"/>
  </si>
  <si>
    <t>販売管理(販売管理システムを含む)</t>
    <rPh sb="0" eb="2">
      <t>ハンバイ</t>
    </rPh>
    <rPh sb="2" eb="4">
      <t>カンリ</t>
    </rPh>
    <rPh sb="5" eb="7">
      <t>ハンバイ</t>
    </rPh>
    <rPh sb="7" eb="9">
      <t>カンリ</t>
    </rPh>
    <rPh sb="14" eb="15">
      <t>フク</t>
    </rPh>
    <phoneticPr fontId="2"/>
  </si>
  <si>
    <t>財務</t>
    <rPh sb="0" eb="2">
      <t>ザイム</t>
    </rPh>
    <phoneticPr fontId="2"/>
  </si>
  <si>
    <t>資本政策</t>
    <rPh sb="0" eb="2">
      <t>シホン</t>
    </rPh>
    <rPh sb="2" eb="4">
      <t>セイサク</t>
    </rPh>
    <phoneticPr fontId="2"/>
  </si>
  <si>
    <t>適正資本構成</t>
    <rPh sb="0" eb="2">
      <t>テキセイ</t>
    </rPh>
    <rPh sb="2" eb="4">
      <t>シホン</t>
    </rPh>
    <rPh sb="4" eb="6">
      <t>コウセイ</t>
    </rPh>
    <phoneticPr fontId="2"/>
  </si>
  <si>
    <t>資本コスト（ＷＡＣＣ）</t>
    <rPh sb="0" eb="2">
      <t>シホン</t>
    </rPh>
    <phoneticPr fontId="2"/>
  </si>
  <si>
    <t>投資判断（ＤＣＦ，ＩＲＲ）</t>
    <rPh sb="0" eb="2">
      <t>トウシ</t>
    </rPh>
    <rPh sb="2" eb="4">
      <t>ハンダン</t>
    </rPh>
    <phoneticPr fontId="2"/>
  </si>
  <si>
    <t>ＥＢＩＴＤＡ</t>
    <phoneticPr fontId="2"/>
  </si>
  <si>
    <t>ＴＣＯ</t>
    <phoneticPr fontId="2"/>
  </si>
  <si>
    <t>格付け</t>
    <rPh sb="0" eb="1">
      <t>カク</t>
    </rPh>
    <rPh sb="1" eb="2">
      <t>ヅ</t>
    </rPh>
    <phoneticPr fontId="2"/>
  </si>
  <si>
    <t>自社株買い</t>
    <rPh sb="0" eb="2">
      <t>ジシャ</t>
    </rPh>
    <rPh sb="2" eb="3">
      <t>カブ</t>
    </rPh>
    <rPh sb="3" eb="4">
      <t>カ</t>
    </rPh>
    <phoneticPr fontId="2"/>
  </si>
  <si>
    <t>株式交換</t>
    <rPh sb="0" eb="2">
      <t>カブシキ</t>
    </rPh>
    <rPh sb="2" eb="4">
      <t>コウカン</t>
    </rPh>
    <phoneticPr fontId="2"/>
  </si>
  <si>
    <t>資産圧縮</t>
    <rPh sb="0" eb="2">
      <t>シサン</t>
    </rPh>
    <rPh sb="2" eb="4">
      <t>アッシュク</t>
    </rPh>
    <phoneticPr fontId="2"/>
  </si>
  <si>
    <t>利益還元</t>
    <rPh sb="0" eb="2">
      <t>リエキ</t>
    </rPh>
    <rPh sb="2" eb="4">
      <t>カンゲン</t>
    </rPh>
    <phoneticPr fontId="2"/>
  </si>
  <si>
    <t>業務フローの改善</t>
    <rPh sb="0" eb="2">
      <t>ギョウム</t>
    </rPh>
    <rPh sb="6" eb="8">
      <t>カイゼン</t>
    </rPh>
    <phoneticPr fontId="2"/>
  </si>
  <si>
    <t>業務記述書の作成</t>
    <rPh sb="0" eb="2">
      <t>ギョウム</t>
    </rPh>
    <rPh sb="2" eb="5">
      <t>キジュツショ</t>
    </rPh>
    <rPh sb="6" eb="8">
      <t>サクセイ</t>
    </rPh>
    <phoneticPr fontId="2"/>
  </si>
  <si>
    <t>RCMの作成</t>
    <rPh sb="4" eb="6">
      <t>サクセイ</t>
    </rPh>
    <phoneticPr fontId="2"/>
  </si>
  <si>
    <t>内部統制構築</t>
    <rPh sb="0" eb="2">
      <t>ナイブ</t>
    </rPh>
    <rPh sb="2" eb="4">
      <t>トウセイ</t>
    </rPh>
    <rPh sb="4" eb="6">
      <t>コウチク</t>
    </rPh>
    <phoneticPr fontId="2"/>
  </si>
  <si>
    <t>経理諸規定作成</t>
    <rPh sb="0" eb="2">
      <t>ケイリ</t>
    </rPh>
    <rPh sb="2" eb="3">
      <t>ショ</t>
    </rPh>
    <rPh sb="3" eb="5">
      <t>キテイ</t>
    </rPh>
    <rPh sb="5" eb="7">
      <t>サクセイ</t>
    </rPh>
    <phoneticPr fontId="2"/>
  </si>
  <si>
    <t>監査対応</t>
    <rPh sb="0" eb="2">
      <t>カンサ</t>
    </rPh>
    <rPh sb="2" eb="4">
      <t>タイオウ</t>
    </rPh>
    <phoneticPr fontId="2"/>
  </si>
  <si>
    <t>決算スケジュールの作成</t>
    <rPh sb="0" eb="2">
      <t>ケッサン</t>
    </rPh>
    <rPh sb="9" eb="11">
      <t>サクセイ</t>
    </rPh>
    <phoneticPr fontId="2"/>
  </si>
  <si>
    <t>残高確認書の作成</t>
    <rPh sb="0" eb="2">
      <t>ザンダカ</t>
    </rPh>
    <rPh sb="2" eb="5">
      <t>カクニンショ</t>
    </rPh>
    <rPh sb="6" eb="8">
      <t>サクセイ</t>
    </rPh>
    <phoneticPr fontId="2"/>
  </si>
  <si>
    <t>会計方針の策定</t>
    <rPh sb="0" eb="2">
      <t>カイケイ</t>
    </rPh>
    <rPh sb="2" eb="4">
      <t>ホウシン</t>
    </rPh>
    <rPh sb="5" eb="7">
      <t>サクテイ</t>
    </rPh>
    <phoneticPr fontId="2"/>
  </si>
  <si>
    <t>会計法規の理解</t>
    <rPh sb="0" eb="2">
      <t>カイケイ</t>
    </rPh>
    <rPh sb="2" eb="4">
      <t>ホウキ</t>
    </rPh>
    <rPh sb="5" eb="7">
      <t>リカイ</t>
    </rPh>
    <phoneticPr fontId="2"/>
  </si>
  <si>
    <t>監査指摘事項の対応</t>
    <rPh sb="0" eb="2">
      <t>カンサ</t>
    </rPh>
    <rPh sb="2" eb="4">
      <t>シテキ</t>
    </rPh>
    <rPh sb="4" eb="6">
      <t>ジコウ</t>
    </rPh>
    <rPh sb="7" eb="9">
      <t>タイオウ</t>
    </rPh>
    <phoneticPr fontId="2"/>
  </si>
  <si>
    <t>決算講評の開催</t>
    <rPh sb="0" eb="2">
      <t>ケッサン</t>
    </rPh>
    <rPh sb="2" eb="4">
      <t>コウヒョウ</t>
    </rPh>
    <rPh sb="5" eb="7">
      <t>カイサイ</t>
    </rPh>
    <phoneticPr fontId="2"/>
  </si>
  <si>
    <t>幹事証券対応</t>
    <rPh sb="0" eb="2">
      <t>カンジ</t>
    </rPh>
    <rPh sb="2" eb="4">
      <t>ショウケン</t>
    </rPh>
    <rPh sb="4" eb="6">
      <t>タイオウ</t>
    </rPh>
    <phoneticPr fontId="2"/>
  </si>
  <si>
    <t>減損会計</t>
    <phoneticPr fontId="2"/>
  </si>
  <si>
    <t>時価会計</t>
    <rPh sb="0" eb="2">
      <t>ジカ</t>
    </rPh>
    <rPh sb="2" eb="4">
      <t>カイケイ</t>
    </rPh>
    <phoneticPr fontId="2"/>
  </si>
  <si>
    <t>引当金処理</t>
    <rPh sb="0" eb="2">
      <t>ヒキアテ</t>
    </rPh>
    <rPh sb="2" eb="3">
      <t>キン</t>
    </rPh>
    <rPh sb="3" eb="5">
      <t>ショリ</t>
    </rPh>
    <phoneticPr fontId="2"/>
  </si>
  <si>
    <t>会計監査の適正性</t>
    <rPh sb="0" eb="2">
      <t>カイケイ</t>
    </rPh>
    <rPh sb="2" eb="4">
      <t>カンサ</t>
    </rPh>
    <rPh sb="5" eb="7">
      <t>テキセイ</t>
    </rPh>
    <rPh sb="7" eb="8">
      <t>セイ</t>
    </rPh>
    <phoneticPr fontId="2"/>
  </si>
  <si>
    <t>資金</t>
    <rPh sb="0" eb="2">
      <t>シキン</t>
    </rPh>
    <phoneticPr fontId="2"/>
  </si>
  <si>
    <t>資金繰り表の作成</t>
    <rPh sb="0" eb="2">
      <t>シキン</t>
    </rPh>
    <rPh sb="2" eb="3">
      <t>グ</t>
    </rPh>
    <rPh sb="4" eb="5">
      <t>ヒョウ</t>
    </rPh>
    <rPh sb="6" eb="8">
      <t>サクセイ</t>
    </rPh>
    <phoneticPr fontId="2"/>
  </si>
  <si>
    <t>キャッシュフロー計算書の作成</t>
    <rPh sb="8" eb="11">
      <t>ケイサンショ</t>
    </rPh>
    <rPh sb="12" eb="14">
      <t>サクセイ</t>
    </rPh>
    <phoneticPr fontId="2"/>
  </si>
  <si>
    <t>計画</t>
    <rPh sb="0" eb="2">
      <t>ケイカク</t>
    </rPh>
    <phoneticPr fontId="2"/>
  </si>
  <si>
    <t>中期経営計画の策定</t>
    <rPh sb="0" eb="2">
      <t>チュウキ</t>
    </rPh>
    <rPh sb="2" eb="4">
      <t>ケイエイ</t>
    </rPh>
    <rPh sb="4" eb="6">
      <t>ケイカク</t>
    </rPh>
    <rPh sb="7" eb="9">
      <t>サクテイ</t>
    </rPh>
    <phoneticPr fontId="2"/>
  </si>
  <si>
    <t>年度計画の策定</t>
    <rPh sb="0" eb="2">
      <t>ネンド</t>
    </rPh>
    <rPh sb="2" eb="4">
      <t>ケイカク</t>
    </rPh>
    <rPh sb="5" eb="7">
      <t>サクテイ</t>
    </rPh>
    <phoneticPr fontId="2"/>
  </si>
  <si>
    <t>部門別計画の策定</t>
    <rPh sb="0" eb="2">
      <t>ブモン</t>
    </rPh>
    <rPh sb="2" eb="3">
      <t>ベツ</t>
    </rPh>
    <rPh sb="3" eb="5">
      <t>ケイカク</t>
    </rPh>
    <rPh sb="6" eb="8">
      <t>サクテイ</t>
    </rPh>
    <phoneticPr fontId="2"/>
  </si>
  <si>
    <t>給与システム</t>
    <rPh sb="0" eb="2">
      <t>キュウヨ</t>
    </rPh>
    <phoneticPr fontId="2"/>
  </si>
  <si>
    <t>エクセルスキル</t>
    <phoneticPr fontId="2"/>
  </si>
  <si>
    <t>関数</t>
    <rPh sb="0" eb="2">
      <t>カンスウ</t>
    </rPh>
    <phoneticPr fontId="2"/>
  </si>
  <si>
    <t>作表</t>
    <rPh sb="0" eb="2">
      <t>サクヒョウ</t>
    </rPh>
    <phoneticPr fontId="2"/>
  </si>
  <si>
    <t>データベース</t>
    <phoneticPr fontId="2"/>
  </si>
  <si>
    <t>10,000件超のデータ集計</t>
    <rPh sb="6" eb="7">
      <t>ケン</t>
    </rPh>
    <rPh sb="7" eb="8">
      <t>チョウ</t>
    </rPh>
    <rPh sb="12" eb="14">
      <t>シュウケイ</t>
    </rPh>
    <phoneticPr fontId="2"/>
  </si>
  <si>
    <t>マネジメント</t>
    <phoneticPr fontId="2"/>
  </si>
  <si>
    <t>部門計画策定</t>
    <rPh sb="0" eb="2">
      <t>ブモン</t>
    </rPh>
    <rPh sb="2" eb="4">
      <t>ケイカク</t>
    </rPh>
    <rPh sb="4" eb="6">
      <t>サクテイ</t>
    </rPh>
    <phoneticPr fontId="2"/>
  </si>
  <si>
    <t>部内教育</t>
    <rPh sb="0" eb="2">
      <t>ブナイ</t>
    </rPh>
    <rPh sb="2" eb="4">
      <t>キョウイク</t>
    </rPh>
    <phoneticPr fontId="2"/>
  </si>
  <si>
    <t>部内コミュニケーション</t>
    <rPh sb="0" eb="2">
      <t>ブナイ</t>
    </rPh>
    <phoneticPr fontId="2"/>
  </si>
  <si>
    <t>部外とのコミュニケーション</t>
    <rPh sb="0" eb="2">
      <t>ブガイ</t>
    </rPh>
    <phoneticPr fontId="2"/>
  </si>
  <si>
    <t>部下の適正評価</t>
    <rPh sb="0" eb="2">
      <t>ブカ</t>
    </rPh>
    <rPh sb="3" eb="5">
      <t>テキセイ</t>
    </rPh>
    <rPh sb="5" eb="7">
      <t>ヒョウカ</t>
    </rPh>
    <phoneticPr fontId="2"/>
  </si>
  <si>
    <t>部下の目標設定</t>
    <rPh sb="0" eb="2">
      <t>ブカ</t>
    </rPh>
    <rPh sb="3" eb="5">
      <t>モクヒョウ</t>
    </rPh>
    <rPh sb="5" eb="7">
      <t>セッテイ</t>
    </rPh>
    <phoneticPr fontId="2"/>
  </si>
  <si>
    <t>物流管理（最適化）</t>
    <rPh sb="0" eb="2">
      <t>ブツリュウ</t>
    </rPh>
    <rPh sb="2" eb="4">
      <t>カンリ</t>
    </rPh>
    <rPh sb="5" eb="7">
      <t>サイテキ</t>
    </rPh>
    <rPh sb="7" eb="8">
      <t>カ</t>
    </rPh>
    <phoneticPr fontId="2"/>
  </si>
  <si>
    <t>購買管理（最適化）</t>
    <rPh sb="0" eb="2">
      <t>コウバイ</t>
    </rPh>
    <rPh sb="2" eb="4">
      <t>カンリ</t>
    </rPh>
    <phoneticPr fontId="2"/>
  </si>
  <si>
    <t>外注管理（最適化）</t>
    <rPh sb="0" eb="2">
      <t>ガイチュウ</t>
    </rPh>
    <rPh sb="2" eb="4">
      <t>カンリ</t>
    </rPh>
    <phoneticPr fontId="2"/>
  </si>
  <si>
    <t>在庫管理（最適化）</t>
    <rPh sb="0" eb="2">
      <t>ザイコ</t>
    </rPh>
    <rPh sb="2" eb="4">
      <t>カンリ</t>
    </rPh>
    <phoneticPr fontId="2"/>
  </si>
  <si>
    <t>評価</t>
    <rPh sb="0" eb="2">
      <t>ヒョウカ</t>
    </rPh>
    <phoneticPr fontId="2"/>
  </si>
  <si>
    <t>Aマネージャー</t>
    <phoneticPr fontId="2"/>
  </si>
  <si>
    <t>Bスタッフ</t>
    <phoneticPr fontId="2"/>
  </si>
  <si>
    <t>Cスタッフ</t>
    <phoneticPr fontId="2"/>
  </si>
  <si>
    <t>スキル分類</t>
    <rPh sb="3" eb="5">
      <t>ブンルイ</t>
    </rPh>
    <phoneticPr fontId="2"/>
  </si>
  <si>
    <t>経理スキル分類</t>
    <rPh sb="0" eb="2">
      <t>ケイリ</t>
    </rPh>
    <rPh sb="5" eb="7">
      <t>ブンルイ</t>
    </rPh>
    <phoneticPr fontId="2"/>
  </si>
  <si>
    <t>経理スキル詳細</t>
    <rPh sb="0" eb="2">
      <t>ケイリ</t>
    </rPh>
    <rPh sb="5" eb="7">
      <t>ショウサイ</t>
    </rPh>
    <phoneticPr fontId="2"/>
  </si>
  <si>
    <t>総合点数</t>
    <rPh sb="0" eb="2">
      <t>ソウゴウ</t>
    </rPh>
    <rPh sb="2" eb="4">
      <t>テンスウ</t>
    </rPh>
    <phoneticPr fontId="2"/>
  </si>
  <si>
    <t>マネージャー評価</t>
    <rPh sb="6" eb="8">
      <t>ヒョウカ</t>
    </rPh>
    <phoneticPr fontId="2"/>
  </si>
  <si>
    <t>スタッフ</t>
  </si>
  <si>
    <t>スタッフ</t>
    <phoneticPr fontId="2"/>
  </si>
  <si>
    <t>マネージャー</t>
  </si>
  <si>
    <t>マネージャー</t>
    <phoneticPr fontId="2"/>
  </si>
  <si>
    <t>決算申告・納付（法人税、消費税、事業税、都民税）、予定申告・納付</t>
    <rPh sb="0" eb="2">
      <t>ケッサン</t>
    </rPh>
    <rPh sb="2" eb="4">
      <t>シンコク</t>
    </rPh>
    <rPh sb="5" eb="7">
      <t>ノウフ</t>
    </rPh>
    <rPh sb="8" eb="11">
      <t>ホウジンゼイ</t>
    </rPh>
    <rPh sb="12" eb="15">
      <t>ショウヒゼイ</t>
    </rPh>
    <rPh sb="16" eb="19">
      <t>ジギョウゼイ</t>
    </rPh>
    <rPh sb="20" eb="22">
      <t>トミン</t>
    </rPh>
    <rPh sb="22" eb="23">
      <t>ゼイ</t>
    </rPh>
    <rPh sb="27" eb="29">
      <t>シンコク</t>
    </rPh>
    <phoneticPr fontId="2"/>
  </si>
  <si>
    <t>住民税、源泉所得税、固定資産税</t>
    <rPh sb="0" eb="3">
      <t>ジュウミンゼイ</t>
    </rPh>
    <rPh sb="4" eb="6">
      <t>ゲンセン</t>
    </rPh>
    <rPh sb="6" eb="9">
      <t>ショトクゼイ</t>
    </rPh>
    <phoneticPr fontId="2"/>
  </si>
  <si>
    <t>財務分析</t>
    <rPh sb="0" eb="2">
      <t>ザイム</t>
    </rPh>
    <rPh sb="2" eb="4">
      <t>ブンセキ</t>
    </rPh>
    <phoneticPr fontId="2"/>
  </si>
  <si>
    <t>IPO・内部統制</t>
    <rPh sb="4" eb="6">
      <t>ナイブ</t>
    </rPh>
    <rPh sb="6" eb="8">
      <t>トウセイ</t>
    </rPh>
    <phoneticPr fontId="2"/>
  </si>
  <si>
    <t>項目</t>
    <rPh sb="0" eb="2">
      <t>コウモク</t>
    </rPh>
    <phoneticPr fontId="2"/>
  </si>
  <si>
    <t>レベル</t>
    <phoneticPr fontId="2"/>
  </si>
  <si>
    <t>900点超1000点以下</t>
    <rPh sb="3" eb="4">
      <t>テン</t>
    </rPh>
    <rPh sb="4" eb="5">
      <t>チョウ</t>
    </rPh>
    <rPh sb="9" eb="10">
      <t>テン</t>
    </rPh>
    <rPh sb="10" eb="12">
      <t>イカ</t>
    </rPh>
    <phoneticPr fontId="2"/>
  </si>
  <si>
    <t>0点以上100点以下</t>
    <rPh sb="1" eb="2">
      <t>テン</t>
    </rPh>
    <rPh sb="2" eb="4">
      <t>イジョウ</t>
    </rPh>
    <rPh sb="7" eb="8">
      <t>テン</t>
    </rPh>
    <phoneticPr fontId="2"/>
  </si>
  <si>
    <t>100点超200点以下</t>
    <rPh sb="3" eb="4">
      <t>テン</t>
    </rPh>
    <rPh sb="8" eb="9">
      <t>テン</t>
    </rPh>
    <phoneticPr fontId="2"/>
  </si>
  <si>
    <t>200点超300点以下</t>
    <rPh sb="3" eb="4">
      <t>テン</t>
    </rPh>
    <rPh sb="8" eb="9">
      <t>テン</t>
    </rPh>
    <phoneticPr fontId="2"/>
  </si>
  <si>
    <t>300点超400点以下</t>
    <rPh sb="3" eb="4">
      <t>テン</t>
    </rPh>
    <rPh sb="8" eb="9">
      <t>テン</t>
    </rPh>
    <phoneticPr fontId="2"/>
  </si>
  <si>
    <t>400点超500点以下</t>
    <rPh sb="3" eb="4">
      <t>テン</t>
    </rPh>
    <rPh sb="8" eb="9">
      <t>テン</t>
    </rPh>
    <phoneticPr fontId="2"/>
  </si>
  <si>
    <t>600点超700点以下</t>
    <rPh sb="3" eb="4">
      <t>テン</t>
    </rPh>
    <rPh sb="8" eb="9">
      <t>テン</t>
    </rPh>
    <phoneticPr fontId="2"/>
  </si>
  <si>
    <t>700点超800点以下</t>
    <rPh sb="3" eb="4">
      <t>テン</t>
    </rPh>
    <rPh sb="8" eb="9">
      <t>テン</t>
    </rPh>
    <phoneticPr fontId="2"/>
  </si>
  <si>
    <t>800点超900点以下</t>
    <rPh sb="3" eb="4">
      <t>テン</t>
    </rPh>
    <rPh sb="8" eb="9">
      <t>テン</t>
    </rPh>
    <phoneticPr fontId="2"/>
  </si>
  <si>
    <t>スタッフ評価</t>
    <rPh sb="4" eb="6">
      <t>ヒョウカ</t>
    </rPh>
    <phoneticPr fontId="2"/>
  </si>
  <si>
    <t>氏名</t>
    <rPh sb="0" eb="2">
      <t>シメイ</t>
    </rPh>
    <phoneticPr fontId="2"/>
  </si>
  <si>
    <t>職位</t>
    <rPh sb="0" eb="2">
      <t>ショクイ</t>
    </rPh>
    <phoneticPr fontId="2"/>
  </si>
  <si>
    <t>500点超600点以下</t>
    <rPh sb="3" eb="4">
      <t>テン</t>
    </rPh>
    <rPh sb="8" eb="9">
      <t>テン</t>
    </rPh>
    <phoneticPr fontId="2"/>
  </si>
  <si>
    <t>ｽｰﾊﾟｰ経理ｽﾀｯﾌ</t>
    <rPh sb="5" eb="7">
      <t>ケイリ</t>
    </rPh>
    <phoneticPr fontId="2"/>
  </si>
  <si>
    <t>優秀な経理ｽﾀｯﾌ</t>
    <rPh sb="0" eb="2">
      <t>ユウシュウ</t>
    </rPh>
    <rPh sb="3" eb="5">
      <t>ケイリ</t>
    </rPh>
    <phoneticPr fontId="2"/>
  </si>
  <si>
    <t>普通のｽﾀｯﾌ</t>
    <rPh sb="0" eb="2">
      <t>フツウ</t>
    </rPh>
    <phoneticPr fontId="2"/>
  </si>
  <si>
    <t>要努力のｽﾀｯﾌ</t>
    <rPh sb="0" eb="1">
      <t>ヨウ</t>
    </rPh>
    <rPh sb="1" eb="3">
      <t>ドリョク</t>
    </rPh>
    <phoneticPr fontId="2"/>
  </si>
  <si>
    <t>要努力の経理ﾏﾈｰｼﾞｬｰ</t>
    <rPh sb="0" eb="1">
      <t>ヨウ</t>
    </rPh>
    <rPh sb="1" eb="3">
      <t>ドリョク</t>
    </rPh>
    <rPh sb="4" eb="6">
      <t>ケイリ</t>
    </rPh>
    <phoneticPr fontId="2"/>
  </si>
  <si>
    <t>普通の経理ﾏﾈｰｼﾞｬｰ</t>
    <rPh sb="0" eb="2">
      <t>フツウ</t>
    </rPh>
    <rPh sb="3" eb="5">
      <t>ケイリ</t>
    </rPh>
    <phoneticPr fontId="2"/>
  </si>
  <si>
    <t>優秀な経理ﾏﾈｰｼﾞｬｰ</t>
    <rPh sb="0" eb="2">
      <t>ユウシュウ</t>
    </rPh>
    <rPh sb="3" eb="5">
      <t>ケイリ</t>
    </rPh>
    <phoneticPr fontId="2"/>
  </si>
  <si>
    <t>ｽｰﾊﾟｰ経理ﾏﾈｰｼﾞｬｰ</t>
    <rPh sb="5" eb="7">
      <t>ケイリ</t>
    </rPh>
    <phoneticPr fontId="2"/>
  </si>
  <si>
    <t>職位分類</t>
    <rPh sb="0" eb="2">
      <t>ショクイ</t>
    </rPh>
    <rPh sb="2" eb="4">
      <t>ブンルイ</t>
    </rPh>
    <phoneticPr fontId="2"/>
  </si>
  <si>
    <t>経理スキルチェック表</t>
    <rPh sb="0" eb="2">
      <t>ケイリ</t>
    </rPh>
    <rPh sb="9" eb="10">
      <t>ヒョウ</t>
    </rPh>
    <phoneticPr fontId="2"/>
  </si>
  <si>
    <t>スキル項目</t>
    <rPh sb="3" eb="5">
      <t>コウモク</t>
    </rPh>
    <phoneticPr fontId="2"/>
  </si>
  <si>
    <t>満点</t>
    <rPh sb="0" eb="2">
      <t>マンテン</t>
    </rPh>
    <phoneticPr fontId="2"/>
  </si>
  <si>
    <t>獲得点数</t>
    <rPh sb="0" eb="2">
      <t>カクトク</t>
    </rPh>
    <rPh sb="2" eb="4">
      <t>テンスウ</t>
    </rPh>
    <phoneticPr fontId="2"/>
  </si>
  <si>
    <t>キーボード操作</t>
    <rPh sb="5" eb="7">
      <t>ソウサ</t>
    </rPh>
    <phoneticPr fontId="2"/>
  </si>
  <si>
    <t>キー操作が早い</t>
    <rPh sb="2" eb="4">
      <t>ソウサ</t>
    </rPh>
    <rPh sb="5" eb="6">
      <t>ハヤ</t>
    </rPh>
    <phoneticPr fontId="2"/>
  </si>
  <si>
    <t>キー操作のミスがない</t>
    <rPh sb="2" eb="4">
      <t>ソウサ</t>
    </rPh>
    <phoneticPr fontId="2"/>
  </si>
  <si>
    <t>Windowsショートカットキー</t>
    <phoneticPr fontId="2"/>
  </si>
  <si>
    <t>エクセルショートカットキー</t>
    <phoneticPr fontId="2"/>
  </si>
  <si>
    <t>所得税法</t>
    <rPh sb="0" eb="3">
      <t>ショトクゼイ</t>
    </rPh>
    <rPh sb="3" eb="4">
      <t>ホウ</t>
    </rPh>
    <phoneticPr fontId="2"/>
  </si>
  <si>
    <t>法人税法</t>
    <rPh sb="0" eb="3">
      <t>ホウジンゼイ</t>
    </rPh>
    <rPh sb="3" eb="4">
      <t>ホウ</t>
    </rPh>
    <phoneticPr fontId="2"/>
  </si>
  <si>
    <t>消費税法</t>
    <rPh sb="0" eb="3">
      <t>ショウヒゼイ</t>
    </rPh>
    <rPh sb="3" eb="4">
      <t>ホウ</t>
    </rPh>
    <phoneticPr fontId="2"/>
  </si>
  <si>
    <t>固定資産税法</t>
    <rPh sb="0" eb="2">
      <t>コテイ</t>
    </rPh>
    <rPh sb="2" eb="5">
      <t>シサンゼイ</t>
    </rPh>
    <rPh sb="5" eb="6">
      <t>ホウ</t>
    </rPh>
    <phoneticPr fontId="2"/>
  </si>
  <si>
    <t>地方税法</t>
    <rPh sb="0" eb="3">
      <t>チホウゼイ</t>
    </rPh>
    <rPh sb="3" eb="4">
      <t>ホウ</t>
    </rPh>
    <phoneticPr fontId="2"/>
  </si>
  <si>
    <t>印紙税法</t>
    <rPh sb="0" eb="2">
      <t>インシ</t>
    </rPh>
    <rPh sb="2" eb="4">
      <t>ゼイホウ</t>
    </rPh>
    <phoneticPr fontId="2"/>
  </si>
  <si>
    <t>商法</t>
    <rPh sb="0" eb="2">
      <t>ショウホウ</t>
    </rPh>
    <phoneticPr fontId="2"/>
  </si>
  <si>
    <t>民法</t>
    <rPh sb="0" eb="2">
      <t>ミンポウ</t>
    </rPh>
    <phoneticPr fontId="2"/>
  </si>
  <si>
    <t>会社法</t>
    <rPh sb="0" eb="3">
      <t>カイシャホウ</t>
    </rPh>
    <phoneticPr fontId="2"/>
  </si>
  <si>
    <t>法令・規則</t>
    <rPh sb="0" eb="2">
      <t>ホウレイ</t>
    </rPh>
    <rPh sb="3" eb="5">
      <t>キソク</t>
    </rPh>
    <phoneticPr fontId="2"/>
  </si>
  <si>
    <t>企業会計原則</t>
    <rPh sb="0" eb="2">
      <t>キギョウ</t>
    </rPh>
    <rPh sb="2" eb="4">
      <t>カイケイ</t>
    </rPh>
    <rPh sb="4" eb="6">
      <t>ゲンソク</t>
    </rPh>
    <phoneticPr fontId="2"/>
  </si>
  <si>
    <t>財務諸表規則</t>
    <rPh sb="0" eb="2">
      <t>ザイム</t>
    </rPh>
    <rPh sb="2" eb="4">
      <t>ショヒョウ</t>
    </rPh>
    <rPh sb="4" eb="6">
      <t>キソク</t>
    </rPh>
    <phoneticPr fontId="2"/>
  </si>
  <si>
    <t>金融商品取引法</t>
    <rPh sb="0" eb="2">
      <t>キンユウ</t>
    </rPh>
    <rPh sb="2" eb="4">
      <t>ショウヒン</t>
    </rPh>
    <rPh sb="4" eb="7">
      <t>トリヒキホウ</t>
    </rPh>
    <phoneticPr fontId="2"/>
  </si>
  <si>
    <t>外為法</t>
    <rPh sb="0" eb="3">
      <t>ガイタメホウ</t>
    </rPh>
    <phoneticPr fontId="2"/>
  </si>
  <si>
    <t>独占禁止法</t>
    <rPh sb="0" eb="2">
      <t>ドクセン</t>
    </rPh>
    <rPh sb="2" eb="5">
      <t>キンシホウ</t>
    </rPh>
    <phoneticPr fontId="2"/>
  </si>
  <si>
    <t>システム</t>
    <phoneticPr fontId="2"/>
  </si>
  <si>
    <t>システムのDBの把握</t>
    <rPh sb="8" eb="10">
      <t>ハアク</t>
    </rPh>
    <phoneticPr fontId="2"/>
  </si>
  <si>
    <t>システムのDBのCSV加工</t>
    <rPh sb="11" eb="13">
      <t>カコウ</t>
    </rPh>
    <phoneticPr fontId="2"/>
  </si>
  <si>
    <t>システムから抽出し加工したCSVを会計システムへ取込</t>
    <rPh sb="6" eb="8">
      <t>チュウシュツ</t>
    </rPh>
    <rPh sb="9" eb="11">
      <t>カコウ</t>
    </rPh>
    <rPh sb="17" eb="19">
      <t>カイケイ</t>
    </rPh>
    <rPh sb="24" eb="26">
      <t>トリコミ</t>
    </rPh>
    <phoneticPr fontId="2"/>
  </si>
  <si>
    <t>基本スキル</t>
    <rPh sb="0" eb="2">
      <t>キホン</t>
    </rPh>
    <phoneticPr fontId="2"/>
  </si>
  <si>
    <t>計算が得意</t>
    <rPh sb="0" eb="2">
      <t>ケイサン</t>
    </rPh>
    <rPh sb="3" eb="5">
      <t>トクイ</t>
    </rPh>
    <phoneticPr fontId="2"/>
  </si>
  <si>
    <t>計算ミスがない</t>
    <rPh sb="0" eb="2">
      <t>ケイサン</t>
    </rPh>
    <phoneticPr fontId="2"/>
  </si>
  <si>
    <t>同じミスを繰り返さない</t>
    <rPh sb="0" eb="1">
      <t>オナ</t>
    </rPh>
    <rPh sb="5" eb="6">
      <t>ク</t>
    </rPh>
    <rPh sb="7" eb="8">
      <t>カエ</t>
    </rPh>
    <phoneticPr fontId="2"/>
  </si>
  <si>
    <t>伝票検索が早い</t>
    <rPh sb="0" eb="2">
      <t>デンピョウ</t>
    </rPh>
    <rPh sb="2" eb="4">
      <t>ケンサク</t>
    </rPh>
    <rPh sb="5" eb="6">
      <t>ハヤ</t>
    </rPh>
    <phoneticPr fontId="2"/>
  </si>
  <si>
    <t>不一致の原因追及が早い</t>
    <rPh sb="0" eb="3">
      <t>フイッチ</t>
    </rPh>
    <rPh sb="4" eb="6">
      <t>ゲンイン</t>
    </rPh>
    <rPh sb="6" eb="8">
      <t>ツイキュウ</t>
    </rPh>
    <rPh sb="9" eb="10">
      <t>ハヤ</t>
    </rPh>
    <phoneticPr fontId="2"/>
  </si>
  <si>
    <t>グラフ作成</t>
    <rPh sb="3" eb="5">
      <t>サクセイ</t>
    </rPh>
    <phoneticPr fontId="2"/>
  </si>
  <si>
    <t>現金入出金処理</t>
    <rPh sb="0" eb="2">
      <t>ゲンキン</t>
    </rPh>
    <rPh sb="2" eb="5">
      <t>ニュウシュッキン</t>
    </rPh>
    <rPh sb="5" eb="7">
      <t>ショリ</t>
    </rPh>
    <phoneticPr fontId="4"/>
  </si>
  <si>
    <t>預金入出金処理</t>
    <rPh sb="0" eb="2">
      <t>ヨキン</t>
    </rPh>
    <rPh sb="2" eb="5">
      <t>ニュウシュッキン</t>
    </rPh>
    <rPh sb="5" eb="7">
      <t>ショリ</t>
    </rPh>
    <phoneticPr fontId="2"/>
  </si>
  <si>
    <t>領収書発行</t>
    <rPh sb="0" eb="3">
      <t>リョウシュウショ</t>
    </rPh>
    <rPh sb="3" eb="5">
      <t>ハッコウ</t>
    </rPh>
    <phoneticPr fontId="2"/>
  </si>
  <si>
    <t>請求書発行</t>
    <rPh sb="0" eb="3">
      <t>セイキュウショ</t>
    </rPh>
    <rPh sb="3" eb="5">
      <t>ハッコウ</t>
    </rPh>
    <phoneticPr fontId="4"/>
  </si>
  <si>
    <t>支払依頼書</t>
    <rPh sb="0" eb="2">
      <t>シハライ</t>
    </rPh>
    <rPh sb="2" eb="5">
      <t>イライショ</t>
    </rPh>
    <phoneticPr fontId="4"/>
  </si>
  <si>
    <t>領収書受取</t>
    <rPh sb="0" eb="3">
      <t>リョウシュウショ</t>
    </rPh>
    <rPh sb="3" eb="5">
      <t>ウケトリ</t>
    </rPh>
    <phoneticPr fontId="2"/>
  </si>
  <si>
    <t>現金出納帳作成</t>
    <rPh sb="0" eb="2">
      <t>ゲンキン</t>
    </rPh>
    <rPh sb="2" eb="5">
      <t>スイトウチョウ</t>
    </rPh>
    <rPh sb="5" eb="7">
      <t>サクセイ</t>
    </rPh>
    <phoneticPr fontId="2"/>
  </si>
  <si>
    <t>立替経費精算</t>
    <rPh sb="0" eb="2">
      <t>タテカエ</t>
    </rPh>
    <rPh sb="2" eb="4">
      <t>ケイヒ</t>
    </rPh>
    <rPh sb="4" eb="6">
      <t>セイサン</t>
    </rPh>
    <phoneticPr fontId="4"/>
  </si>
  <si>
    <t>旅費精算</t>
    <rPh sb="0" eb="2">
      <t>リョヒ</t>
    </rPh>
    <rPh sb="2" eb="4">
      <t>セイサン</t>
    </rPh>
    <phoneticPr fontId="2"/>
  </si>
  <si>
    <t>経理規程の策定</t>
    <rPh sb="0" eb="2">
      <t>ケイリ</t>
    </rPh>
    <rPh sb="2" eb="4">
      <t>キテイ</t>
    </rPh>
    <rPh sb="5" eb="7">
      <t>サクテイ</t>
    </rPh>
    <phoneticPr fontId="2"/>
  </si>
  <si>
    <t>経理方針の策定</t>
    <rPh sb="0" eb="2">
      <t>ケイリ</t>
    </rPh>
    <rPh sb="2" eb="4">
      <t>ホウシン</t>
    </rPh>
    <rPh sb="5" eb="7">
      <t>サクテイ</t>
    </rPh>
    <phoneticPr fontId="2"/>
  </si>
  <si>
    <t>会計システムにおける会計仕訳作成</t>
    <rPh sb="0" eb="2">
      <t>カイケイ</t>
    </rPh>
    <rPh sb="10" eb="12">
      <t>カイケイ</t>
    </rPh>
    <rPh sb="12" eb="14">
      <t>シワケ</t>
    </rPh>
    <rPh sb="14" eb="16">
      <t>サクセイ</t>
    </rPh>
    <phoneticPr fontId="2"/>
  </si>
  <si>
    <t>会計システムにおける伝票検索</t>
    <rPh sb="0" eb="2">
      <t>カイケイ</t>
    </rPh>
    <rPh sb="10" eb="12">
      <t>デンピョウ</t>
    </rPh>
    <rPh sb="12" eb="14">
      <t>ケンサク</t>
    </rPh>
    <phoneticPr fontId="2"/>
  </si>
  <si>
    <t>月次決算（会社法に基づく計算書類作成等を含む）</t>
    <rPh sb="0" eb="2">
      <t>ゲツジ</t>
    </rPh>
    <rPh sb="2" eb="4">
      <t>ケッサン</t>
    </rPh>
    <rPh sb="5" eb="8">
      <t>カイシャホウ</t>
    </rPh>
    <rPh sb="16" eb="18">
      <t>サクセイ</t>
    </rPh>
    <rPh sb="18" eb="19">
      <t>ナド</t>
    </rPh>
    <rPh sb="20" eb="21">
      <t>フク</t>
    </rPh>
    <phoneticPr fontId="2"/>
  </si>
  <si>
    <t>四半期、半期、年度決算（会社法に基づく計算書類作成等を含む）</t>
    <rPh sb="0" eb="1">
      <t>シ</t>
    </rPh>
    <rPh sb="1" eb="3">
      <t>ハンキ</t>
    </rPh>
    <rPh sb="4" eb="6">
      <t>ハンキ</t>
    </rPh>
    <rPh sb="7" eb="9">
      <t>ネンド</t>
    </rPh>
    <rPh sb="9" eb="11">
      <t>ケッサン</t>
    </rPh>
    <rPh sb="12" eb="15">
      <t>カイシャホウ</t>
    </rPh>
    <rPh sb="23" eb="25">
      <t>サクセイ</t>
    </rPh>
    <rPh sb="25" eb="26">
      <t>ナド</t>
    </rPh>
    <rPh sb="27" eb="28">
      <t>フク</t>
    </rPh>
    <phoneticPr fontId="2"/>
  </si>
  <si>
    <t>会計監査</t>
    <rPh sb="0" eb="2">
      <t>カイケイ</t>
    </rPh>
    <rPh sb="2" eb="4">
      <t>カンサ</t>
    </rPh>
    <phoneticPr fontId="2"/>
  </si>
  <si>
    <t>会計デューデリ</t>
    <phoneticPr fontId="2"/>
  </si>
  <si>
    <t>会計デューデリジェンス資料の作成・依頼・理解</t>
    <rPh sb="11" eb="13">
      <t>シリョウ</t>
    </rPh>
    <rPh sb="14" eb="16">
      <t>サクセイ</t>
    </rPh>
    <rPh sb="17" eb="19">
      <t>イライ</t>
    </rPh>
    <rPh sb="20" eb="22">
      <t>リカイ</t>
    </rPh>
    <phoneticPr fontId="2"/>
  </si>
  <si>
    <t>経理基本方針</t>
    <rPh sb="0" eb="2">
      <t>ケイリ</t>
    </rPh>
    <rPh sb="2" eb="4">
      <t>キホン</t>
    </rPh>
    <rPh sb="4" eb="6">
      <t>ホウシン</t>
    </rPh>
    <phoneticPr fontId="2"/>
  </si>
  <si>
    <t>会計システムにおける残高管理・修正</t>
    <rPh sb="0" eb="2">
      <t>カイケイ</t>
    </rPh>
    <rPh sb="10" eb="12">
      <t>ザンダカ</t>
    </rPh>
    <rPh sb="12" eb="14">
      <t>カンリ</t>
    </rPh>
    <rPh sb="15" eb="17">
      <t>シュウセイ</t>
    </rPh>
    <phoneticPr fontId="2"/>
  </si>
  <si>
    <t>会計システムにおける帳票出力</t>
    <rPh sb="0" eb="2">
      <t>カイケイ</t>
    </rPh>
    <rPh sb="10" eb="12">
      <t>チョウヒョウ</t>
    </rPh>
    <rPh sb="12" eb="14">
      <t>シュツリョク</t>
    </rPh>
    <phoneticPr fontId="2"/>
  </si>
  <si>
    <t>会計システム運用</t>
    <rPh sb="0" eb="2">
      <t>カイケイ</t>
    </rPh>
    <rPh sb="6" eb="8">
      <t>ウンヨウ</t>
    </rPh>
    <phoneticPr fontId="2"/>
  </si>
  <si>
    <t>マクロ操作</t>
    <rPh sb="3" eb="5">
      <t>ソウサ</t>
    </rPh>
    <phoneticPr fontId="2"/>
  </si>
  <si>
    <t>会計システム導入</t>
    <rPh sb="0" eb="2">
      <t>カイケイ</t>
    </rPh>
    <rPh sb="6" eb="8">
      <t>ドウニュウ</t>
    </rPh>
    <phoneticPr fontId="2"/>
  </si>
  <si>
    <t>法人税システム導入</t>
    <rPh sb="0" eb="3">
      <t>ホウジンゼイ</t>
    </rPh>
    <rPh sb="7" eb="9">
      <t>ドウニュウ</t>
    </rPh>
    <phoneticPr fontId="2"/>
  </si>
  <si>
    <t>消費税システム導入</t>
    <rPh sb="0" eb="3">
      <t>ショウヒゼイ</t>
    </rPh>
    <rPh sb="7" eb="9">
      <t>ドウニュウ</t>
    </rPh>
    <phoneticPr fontId="2"/>
  </si>
  <si>
    <t>経費精算システム導入</t>
    <rPh sb="0" eb="2">
      <t>ケイヒ</t>
    </rPh>
    <rPh sb="2" eb="4">
      <t>セイサン</t>
    </rPh>
    <rPh sb="8" eb="10">
      <t>ドウニュウ</t>
    </rPh>
    <phoneticPr fontId="2"/>
  </si>
  <si>
    <t>債権システム導入</t>
    <rPh sb="0" eb="2">
      <t>サイケン</t>
    </rPh>
    <rPh sb="6" eb="8">
      <t>ドウニュウ</t>
    </rPh>
    <phoneticPr fontId="2"/>
  </si>
  <si>
    <t>固定資産資産システム導入</t>
    <rPh sb="0" eb="2">
      <t>コテイ</t>
    </rPh>
    <rPh sb="2" eb="4">
      <t>シサン</t>
    </rPh>
    <rPh sb="4" eb="6">
      <t>シサン</t>
    </rPh>
    <rPh sb="10" eb="12">
      <t>ドウニュウ</t>
    </rPh>
    <phoneticPr fontId="2"/>
  </si>
  <si>
    <t>債務システム導入</t>
    <rPh sb="0" eb="2">
      <t>サイム</t>
    </rPh>
    <rPh sb="6" eb="8">
      <t>ドウニュウ</t>
    </rPh>
    <phoneticPr fontId="2"/>
  </si>
  <si>
    <t>ワークフローシステム導入</t>
    <rPh sb="10" eb="12">
      <t>ドウニュウ</t>
    </rPh>
    <phoneticPr fontId="2"/>
  </si>
  <si>
    <t>物流システム導入</t>
    <rPh sb="0" eb="2">
      <t>ブツリュウ</t>
    </rPh>
    <rPh sb="6" eb="8">
      <t>ドウニュウ</t>
    </rPh>
    <phoneticPr fontId="2"/>
  </si>
  <si>
    <t>勤怠システム導入</t>
    <rPh sb="0" eb="2">
      <t>キンタイ</t>
    </rPh>
    <rPh sb="6" eb="8">
      <t>ドウニュウ</t>
    </rPh>
    <phoneticPr fontId="2"/>
  </si>
  <si>
    <t>新人ｽﾀｯﾌ</t>
    <rPh sb="0" eb="2">
      <t>シンジン</t>
    </rPh>
    <phoneticPr fontId="2"/>
  </si>
  <si>
    <t>有望なｽﾀｯﾌ</t>
    <rPh sb="0" eb="2">
      <t>ユウボウ</t>
    </rPh>
    <phoneticPr fontId="2"/>
  </si>
  <si>
    <t>有望な経理ﾏﾈｰｼﾞｬｰ</t>
    <rPh sb="0" eb="2">
      <t>ユウボウ</t>
    </rPh>
    <rPh sb="3" eb="5">
      <t>ケイリ</t>
    </rPh>
    <phoneticPr fontId="2"/>
  </si>
  <si>
    <t>基本スキル</t>
    <phoneticPr fontId="2"/>
  </si>
  <si>
    <t>キーボード操作</t>
    <phoneticPr fontId="2"/>
  </si>
  <si>
    <t>10段階評価</t>
    <rPh sb="2" eb="4">
      <t>ダンカイ</t>
    </rPh>
    <rPh sb="4" eb="6">
      <t>ヒョウカ</t>
    </rPh>
    <phoneticPr fontId="2"/>
  </si>
  <si>
    <t>合計</t>
    <rPh sb="0" eb="2">
      <t>ゴウケイ</t>
    </rPh>
    <phoneticPr fontId="2"/>
  </si>
  <si>
    <t>成績グラフ（10点満点法）</t>
    <rPh sb="0" eb="2">
      <t>セイセキ</t>
    </rPh>
    <rPh sb="8" eb="9">
      <t>テン</t>
    </rPh>
    <rPh sb="9" eb="11">
      <t>マンテン</t>
    </rPh>
    <rPh sb="11" eb="12">
      <t>ホウ</t>
    </rPh>
    <phoneticPr fontId="2"/>
  </si>
  <si>
    <t>経理スキルチェック　総括表</t>
    <rPh sb="0" eb="2">
      <t>ケイリ</t>
    </rPh>
    <rPh sb="10" eb="13">
      <t>ソウカツヒョウ</t>
    </rPh>
    <phoneticPr fontId="2"/>
  </si>
  <si>
    <t>普通にできるレベル</t>
  </si>
  <si>
    <t>普通にできるレベル</t>
    <rPh sb="0" eb="2">
      <t>フツウ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</si>
</sst>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/>
      <name val="HGPｺﾞｼｯｸM"/>
      <family val="3"/>
      <charset val="128"/>
    </font>
    <font>
      <b/>
      <sz val="11"/>
      <color theme="0"/>
      <name val="HGPｺﾞｼｯｸM"/>
      <family val="3"/>
      <charset val="128"/>
    </font>
    <font>
      <b/>
      <sz val="24"/>
      <color theme="1"/>
      <name val="HGPｺﾞｼｯｸM"/>
      <family val="3"/>
      <charset val="128"/>
    </font>
    <font>
      <b/>
      <sz val="16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60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8" xfId="0" applyFont="1" applyFill="1" applyBorder="1">
      <alignment vertical="center"/>
    </xf>
    <xf numFmtId="0" fontId="10" fillId="2" borderId="8" xfId="0" applyFont="1" applyFill="1" applyBorder="1" applyAlignment="1">
      <alignment horizontal="center" vertical="center"/>
    </xf>
    <xf numFmtId="0" fontId="6" fillId="3" borderId="8" xfId="0" applyFont="1" applyFill="1" applyBorder="1">
      <alignment vertical="center"/>
    </xf>
    <xf numFmtId="0" fontId="10" fillId="2" borderId="8" xfId="2" applyFont="1" applyFill="1" applyBorder="1" applyAlignment="1">
      <alignment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/>
    </xf>
    <xf numFmtId="0" fontId="10" fillId="2" borderId="21" xfId="0" applyFont="1" applyFill="1" applyBorder="1">
      <alignment vertical="center"/>
    </xf>
    <xf numFmtId="0" fontId="6" fillId="3" borderId="21" xfId="0" applyFont="1" applyFill="1" applyBorder="1">
      <alignment vertical="center"/>
    </xf>
    <xf numFmtId="0" fontId="5" fillId="4" borderId="8" xfId="0" applyFont="1" applyFill="1" applyBorder="1">
      <alignment vertical="center"/>
    </xf>
    <xf numFmtId="0" fontId="5" fillId="4" borderId="21" xfId="0" applyFont="1" applyFill="1" applyBorder="1">
      <alignment vertical="center"/>
    </xf>
    <xf numFmtId="38" fontId="5" fillId="4" borderId="8" xfId="1" applyFont="1" applyFill="1" applyBorder="1" applyAlignment="1">
      <alignment horizontal="center" vertical="center" wrapText="1"/>
    </xf>
    <xf numFmtId="38" fontId="5" fillId="4" borderId="9" xfId="1" applyFont="1" applyFill="1" applyBorder="1" applyAlignment="1">
      <alignment horizontal="center" vertical="center" wrapText="1"/>
    </xf>
    <xf numFmtId="0" fontId="5" fillId="4" borderId="19" xfId="0" applyFont="1" applyFill="1" applyBorder="1">
      <alignment vertical="center"/>
    </xf>
    <xf numFmtId="0" fontId="5" fillId="4" borderId="22" xfId="0" applyFont="1" applyFill="1" applyBorder="1">
      <alignment vertical="center"/>
    </xf>
    <xf numFmtId="176" fontId="0" fillId="0" borderId="1" xfId="1" applyNumberFormat="1" applyFont="1" applyBorder="1">
      <alignment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vertical="center" wrapText="1"/>
    </xf>
    <xf numFmtId="0" fontId="8" fillId="0" borderId="1" xfId="0" applyFont="1" applyBorder="1">
      <alignment vertical="center"/>
    </xf>
    <xf numFmtId="0" fontId="8" fillId="6" borderId="29" xfId="0" applyFont="1" applyFill="1" applyBorder="1">
      <alignment vertical="center"/>
    </xf>
    <xf numFmtId="0" fontId="8" fillId="6" borderId="24" xfId="0" applyFont="1" applyFill="1" applyBorder="1">
      <alignment vertical="center"/>
    </xf>
    <xf numFmtId="0" fontId="8" fillId="6" borderId="25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8" fillId="6" borderId="27" xfId="0" applyFont="1" applyFill="1" applyBorder="1">
      <alignment vertical="center"/>
    </xf>
    <xf numFmtId="0" fontId="8" fillId="5" borderId="1" xfId="0" applyFont="1" applyFill="1" applyBorder="1">
      <alignment vertical="center"/>
    </xf>
    <xf numFmtId="0" fontId="8" fillId="6" borderId="3" xfId="0" applyFont="1" applyFill="1" applyBorder="1">
      <alignment vertical="center"/>
    </xf>
    <xf numFmtId="38" fontId="8" fillId="6" borderId="3" xfId="1" applyFont="1" applyFill="1" applyBorder="1">
      <alignment vertical="center"/>
    </xf>
    <xf numFmtId="0" fontId="8" fillId="0" borderId="28" xfId="0" applyFont="1" applyBorder="1">
      <alignment vertical="center"/>
    </xf>
    <xf numFmtId="0" fontId="8" fillId="6" borderId="30" xfId="0" applyFont="1" applyFill="1" applyBorder="1">
      <alignment vertical="center"/>
    </xf>
    <xf numFmtId="0" fontId="12" fillId="0" borderId="0" xfId="0" applyFont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b="1"/>
              <a:t>A</a:t>
            </a:r>
            <a:r>
              <a:rPr lang="ja-JP" altLang="en-US" b="1"/>
              <a:t>マネージャー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集計!$J$3</c:f>
              <c:strCache>
                <c:ptCount val="1"/>
                <c:pt idx="0">
                  <c:v>Aマネージャー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集計!$H$4:$H$29</c:f>
              <c:strCache>
                <c:ptCount val="26"/>
                <c:pt idx="0">
                  <c:v>基本スキル</c:v>
                </c:pt>
                <c:pt idx="1">
                  <c:v>キーボード操作</c:v>
                </c:pt>
                <c:pt idx="2">
                  <c:v>エクセルスキル</c:v>
                </c:pt>
                <c:pt idx="3">
                  <c:v>入金・支払処理</c:v>
                </c:pt>
                <c:pt idx="4">
                  <c:v>売上処理</c:v>
                </c:pt>
                <c:pt idx="5">
                  <c:v>売上債権管理</c:v>
                </c:pt>
                <c:pt idx="6">
                  <c:v>仕入処理</c:v>
                </c:pt>
                <c:pt idx="7">
                  <c:v>買掛債務管理</c:v>
                </c:pt>
                <c:pt idx="8">
                  <c:v>負債管理</c:v>
                </c:pt>
                <c:pt idx="9">
                  <c:v>原価管理</c:v>
                </c:pt>
                <c:pt idx="10">
                  <c:v>経理基本方針</c:v>
                </c:pt>
                <c:pt idx="11">
                  <c:v>会計システム運用</c:v>
                </c:pt>
                <c:pt idx="12">
                  <c:v>決算処理</c:v>
                </c:pt>
                <c:pt idx="13">
                  <c:v>税務</c:v>
                </c:pt>
                <c:pt idx="14">
                  <c:v>会計監査</c:v>
                </c:pt>
                <c:pt idx="15">
                  <c:v>報告・分析</c:v>
                </c:pt>
                <c:pt idx="16">
                  <c:v>会計デューデリ</c:v>
                </c:pt>
                <c:pt idx="17">
                  <c:v>開示</c:v>
                </c:pt>
                <c:pt idx="18">
                  <c:v>管理</c:v>
                </c:pt>
                <c:pt idx="19">
                  <c:v>財務</c:v>
                </c:pt>
                <c:pt idx="20">
                  <c:v>IPO・内部統制</c:v>
                </c:pt>
                <c:pt idx="21">
                  <c:v>資金</c:v>
                </c:pt>
                <c:pt idx="22">
                  <c:v>計画</c:v>
                </c:pt>
                <c:pt idx="23">
                  <c:v>システム</c:v>
                </c:pt>
                <c:pt idx="24">
                  <c:v>法令・規則</c:v>
                </c:pt>
                <c:pt idx="25">
                  <c:v>マネジメント</c:v>
                </c:pt>
              </c:strCache>
            </c:strRef>
          </c:cat>
          <c:val>
            <c:numRef>
              <c:f>集計!$J$4:$J$29</c:f>
              <c:numCache>
                <c:formatCode>#,##0.0;[Red]\-#,##0.0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8.5714285714285712</c:v>
                </c:pt>
                <c:pt idx="3">
                  <c:v>8</c:v>
                </c:pt>
                <c:pt idx="4">
                  <c:v>10</c:v>
                </c:pt>
                <c:pt idx="5">
                  <c:v>7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5</c:v>
                </c:pt>
                <c:pt idx="10">
                  <c:v>5</c:v>
                </c:pt>
                <c:pt idx="11">
                  <c:v>10</c:v>
                </c:pt>
                <c:pt idx="12">
                  <c:v>4.7222222222222223</c:v>
                </c:pt>
                <c:pt idx="13">
                  <c:v>3.333333333333333</c:v>
                </c:pt>
                <c:pt idx="14">
                  <c:v>5.7142857142857135</c:v>
                </c:pt>
                <c:pt idx="15">
                  <c:v>4.375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1.6666666666666665</c:v>
                </c:pt>
                <c:pt idx="20">
                  <c:v>6.4285714285714288</c:v>
                </c:pt>
                <c:pt idx="21">
                  <c:v>5</c:v>
                </c:pt>
                <c:pt idx="22">
                  <c:v>2.6190476190476191</c:v>
                </c:pt>
                <c:pt idx="23">
                  <c:v>5</c:v>
                </c:pt>
                <c:pt idx="24">
                  <c:v>4.583333333333333</c:v>
                </c:pt>
                <c:pt idx="25">
                  <c:v>4.166666666666667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E3-4126-88CA-7F77C63AD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73032608"/>
        <c:axId val="20662258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集計!$I$3</c15:sqref>
                        </c15:formulaRef>
                      </c:ext>
                    </c:extLst>
                    <c:strCache>
                      <c:ptCount val="1"/>
                      <c:pt idx="0">
                        <c:v>満点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集計!$H$4:$H$29</c15:sqref>
                        </c15:formulaRef>
                      </c:ext>
                    </c:extLst>
                    <c:strCache>
                      <c:ptCount val="26"/>
                      <c:pt idx="0">
                        <c:v>基本スキル</c:v>
                      </c:pt>
                      <c:pt idx="1">
                        <c:v>キーボード操作</c:v>
                      </c:pt>
                      <c:pt idx="2">
                        <c:v>エクセルスキル</c:v>
                      </c:pt>
                      <c:pt idx="3">
                        <c:v>入金・支払処理</c:v>
                      </c:pt>
                      <c:pt idx="4">
                        <c:v>売上処理</c:v>
                      </c:pt>
                      <c:pt idx="5">
                        <c:v>売上債権管理</c:v>
                      </c:pt>
                      <c:pt idx="6">
                        <c:v>仕入処理</c:v>
                      </c:pt>
                      <c:pt idx="7">
                        <c:v>買掛債務管理</c:v>
                      </c:pt>
                      <c:pt idx="8">
                        <c:v>負債管理</c:v>
                      </c:pt>
                      <c:pt idx="9">
                        <c:v>原価管理</c:v>
                      </c:pt>
                      <c:pt idx="10">
                        <c:v>経理基本方針</c:v>
                      </c:pt>
                      <c:pt idx="11">
                        <c:v>会計システム運用</c:v>
                      </c:pt>
                      <c:pt idx="12">
                        <c:v>決算処理</c:v>
                      </c:pt>
                      <c:pt idx="13">
                        <c:v>税務</c:v>
                      </c:pt>
                      <c:pt idx="14">
                        <c:v>会計監査</c:v>
                      </c:pt>
                      <c:pt idx="15">
                        <c:v>報告・分析</c:v>
                      </c:pt>
                      <c:pt idx="16">
                        <c:v>会計デューデリ</c:v>
                      </c:pt>
                      <c:pt idx="17">
                        <c:v>開示</c:v>
                      </c:pt>
                      <c:pt idx="18">
                        <c:v>管理</c:v>
                      </c:pt>
                      <c:pt idx="19">
                        <c:v>財務</c:v>
                      </c:pt>
                      <c:pt idx="20">
                        <c:v>IPO・内部統制</c:v>
                      </c:pt>
                      <c:pt idx="21">
                        <c:v>資金</c:v>
                      </c:pt>
                      <c:pt idx="22">
                        <c:v>計画</c:v>
                      </c:pt>
                      <c:pt idx="23">
                        <c:v>システム</c:v>
                      </c:pt>
                      <c:pt idx="24">
                        <c:v>法令・規則</c:v>
                      </c:pt>
                      <c:pt idx="25">
                        <c:v>マネジメント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集計!$I$4:$I$29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10</c:v>
                      </c:pt>
                      <c:pt idx="12">
                        <c:v>10</c:v>
                      </c:pt>
                      <c:pt idx="13">
                        <c:v>10</c:v>
                      </c:pt>
                      <c:pt idx="14">
                        <c:v>10</c:v>
                      </c:pt>
                      <c:pt idx="15">
                        <c:v>10</c:v>
                      </c:pt>
                      <c:pt idx="16">
                        <c:v>10</c:v>
                      </c:pt>
                      <c:pt idx="17">
                        <c:v>10</c:v>
                      </c:pt>
                      <c:pt idx="18">
                        <c:v>10</c:v>
                      </c:pt>
                      <c:pt idx="19">
                        <c:v>10</c:v>
                      </c:pt>
                      <c:pt idx="20">
                        <c:v>10</c:v>
                      </c:pt>
                      <c:pt idx="21">
                        <c:v>10</c:v>
                      </c:pt>
                      <c:pt idx="22">
                        <c:v>10</c:v>
                      </c:pt>
                      <c:pt idx="23">
                        <c:v>10</c:v>
                      </c:pt>
                      <c:pt idx="24">
                        <c:v>10</c:v>
                      </c:pt>
                      <c:pt idx="25">
                        <c:v>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7E3-4126-88CA-7F77C63AD2D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集計!$K$3</c15:sqref>
                        </c15:formulaRef>
                      </c:ext>
                    </c:extLst>
                    <c:strCache>
                      <c:ptCount val="1"/>
                      <c:pt idx="0">
                        <c:v>Bスタッフ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集計!$H$4:$H$29</c15:sqref>
                        </c15:formulaRef>
                      </c:ext>
                    </c:extLst>
                    <c:strCache>
                      <c:ptCount val="26"/>
                      <c:pt idx="0">
                        <c:v>基本スキル</c:v>
                      </c:pt>
                      <c:pt idx="1">
                        <c:v>キーボード操作</c:v>
                      </c:pt>
                      <c:pt idx="2">
                        <c:v>エクセルスキル</c:v>
                      </c:pt>
                      <c:pt idx="3">
                        <c:v>入金・支払処理</c:v>
                      </c:pt>
                      <c:pt idx="4">
                        <c:v>売上処理</c:v>
                      </c:pt>
                      <c:pt idx="5">
                        <c:v>売上債権管理</c:v>
                      </c:pt>
                      <c:pt idx="6">
                        <c:v>仕入処理</c:v>
                      </c:pt>
                      <c:pt idx="7">
                        <c:v>買掛債務管理</c:v>
                      </c:pt>
                      <c:pt idx="8">
                        <c:v>負債管理</c:v>
                      </c:pt>
                      <c:pt idx="9">
                        <c:v>原価管理</c:v>
                      </c:pt>
                      <c:pt idx="10">
                        <c:v>経理基本方針</c:v>
                      </c:pt>
                      <c:pt idx="11">
                        <c:v>会計システム運用</c:v>
                      </c:pt>
                      <c:pt idx="12">
                        <c:v>決算処理</c:v>
                      </c:pt>
                      <c:pt idx="13">
                        <c:v>税務</c:v>
                      </c:pt>
                      <c:pt idx="14">
                        <c:v>会計監査</c:v>
                      </c:pt>
                      <c:pt idx="15">
                        <c:v>報告・分析</c:v>
                      </c:pt>
                      <c:pt idx="16">
                        <c:v>会計デューデリ</c:v>
                      </c:pt>
                      <c:pt idx="17">
                        <c:v>開示</c:v>
                      </c:pt>
                      <c:pt idx="18">
                        <c:v>管理</c:v>
                      </c:pt>
                      <c:pt idx="19">
                        <c:v>財務</c:v>
                      </c:pt>
                      <c:pt idx="20">
                        <c:v>IPO・内部統制</c:v>
                      </c:pt>
                      <c:pt idx="21">
                        <c:v>資金</c:v>
                      </c:pt>
                      <c:pt idx="22">
                        <c:v>計画</c:v>
                      </c:pt>
                      <c:pt idx="23">
                        <c:v>システム</c:v>
                      </c:pt>
                      <c:pt idx="24">
                        <c:v>法令・規則</c:v>
                      </c:pt>
                      <c:pt idx="25">
                        <c:v>マネジメント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集計!$K$4:$K$29</c15:sqref>
                        </c15:formulaRef>
                      </c:ext>
                    </c:extLst>
                    <c:numCache>
                      <c:formatCode>#,##0.0;[Red]\-#,##0.0</c:formatCode>
                      <c:ptCount val="26"/>
                      <c:pt idx="0">
                        <c:v>8</c:v>
                      </c:pt>
                      <c:pt idx="1">
                        <c:v>8.3333333333333339</c:v>
                      </c:pt>
                      <c:pt idx="2">
                        <c:v>5.7142857142857135</c:v>
                      </c:pt>
                      <c:pt idx="3">
                        <c:v>8.6666666666666679</c:v>
                      </c:pt>
                      <c:pt idx="4">
                        <c:v>7.5</c:v>
                      </c:pt>
                      <c:pt idx="5">
                        <c:v>3</c:v>
                      </c:pt>
                      <c:pt idx="6">
                        <c:v>5</c:v>
                      </c:pt>
                      <c:pt idx="7">
                        <c:v>5</c:v>
                      </c:pt>
                      <c:pt idx="8">
                        <c:v>5</c:v>
                      </c:pt>
                      <c:pt idx="9">
                        <c:v>5</c:v>
                      </c:pt>
                      <c:pt idx="10">
                        <c:v>0</c:v>
                      </c:pt>
                      <c:pt idx="11">
                        <c:v>5</c:v>
                      </c:pt>
                      <c:pt idx="12">
                        <c:v>2.5</c:v>
                      </c:pt>
                      <c:pt idx="13">
                        <c:v>0.83333333333333326</c:v>
                      </c:pt>
                      <c:pt idx="14">
                        <c:v>0.71428571428571419</c:v>
                      </c:pt>
                      <c:pt idx="15">
                        <c:v>1.25</c:v>
                      </c:pt>
                      <c:pt idx="16">
                        <c:v>0</c:v>
                      </c:pt>
                      <c:pt idx="17">
                        <c:v>3.75</c:v>
                      </c:pt>
                      <c:pt idx="18">
                        <c:v>3</c:v>
                      </c:pt>
                      <c:pt idx="19">
                        <c:v>0</c:v>
                      </c:pt>
                      <c:pt idx="20">
                        <c:v>1.4285714285714284</c:v>
                      </c:pt>
                      <c:pt idx="21">
                        <c:v>5</c:v>
                      </c:pt>
                      <c:pt idx="22">
                        <c:v>0</c:v>
                      </c:pt>
                      <c:pt idx="23">
                        <c:v>0.23809523809523808</c:v>
                      </c:pt>
                      <c:pt idx="24">
                        <c:v>2.5</c:v>
                      </c:pt>
                      <c:pt idx="2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7E3-4126-88CA-7F77C63AD2D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集計!$L$3</c15:sqref>
                        </c15:formulaRef>
                      </c:ext>
                    </c:extLst>
                    <c:strCache>
                      <c:ptCount val="1"/>
                      <c:pt idx="0">
                        <c:v>Cスタッフ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集計!$H$4:$H$29</c15:sqref>
                        </c15:formulaRef>
                      </c:ext>
                    </c:extLst>
                    <c:strCache>
                      <c:ptCount val="26"/>
                      <c:pt idx="0">
                        <c:v>基本スキル</c:v>
                      </c:pt>
                      <c:pt idx="1">
                        <c:v>キーボード操作</c:v>
                      </c:pt>
                      <c:pt idx="2">
                        <c:v>エクセルスキル</c:v>
                      </c:pt>
                      <c:pt idx="3">
                        <c:v>入金・支払処理</c:v>
                      </c:pt>
                      <c:pt idx="4">
                        <c:v>売上処理</c:v>
                      </c:pt>
                      <c:pt idx="5">
                        <c:v>売上債権管理</c:v>
                      </c:pt>
                      <c:pt idx="6">
                        <c:v>仕入処理</c:v>
                      </c:pt>
                      <c:pt idx="7">
                        <c:v>買掛債務管理</c:v>
                      </c:pt>
                      <c:pt idx="8">
                        <c:v>負債管理</c:v>
                      </c:pt>
                      <c:pt idx="9">
                        <c:v>原価管理</c:v>
                      </c:pt>
                      <c:pt idx="10">
                        <c:v>経理基本方針</c:v>
                      </c:pt>
                      <c:pt idx="11">
                        <c:v>会計システム運用</c:v>
                      </c:pt>
                      <c:pt idx="12">
                        <c:v>決算処理</c:v>
                      </c:pt>
                      <c:pt idx="13">
                        <c:v>税務</c:v>
                      </c:pt>
                      <c:pt idx="14">
                        <c:v>会計監査</c:v>
                      </c:pt>
                      <c:pt idx="15">
                        <c:v>報告・分析</c:v>
                      </c:pt>
                      <c:pt idx="16">
                        <c:v>会計デューデリ</c:v>
                      </c:pt>
                      <c:pt idx="17">
                        <c:v>開示</c:v>
                      </c:pt>
                      <c:pt idx="18">
                        <c:v>管理</c:v>
                      </c:pt>
                      <c:pt idx="19">
                        <c:v>財務</c:v>
                      </c:pt>
                      <c:pt idx="20">
                        <c:v>IPO・内部統制</c:v>
                      </c:pt>
                      <c:pt idx="21">
                        <c:v>資金</c:v>
                      </c:pt>
                      <c:pt idx="22">
                        <c:v>計画</c:v>
                      </c:pt>
                      <c:pt idx="23">
                        <c:v>システム</c:v>
                      </c:pt>
                      <c:pt idx="24">
                        <c:v>法令・規則</c:v>
                      </c:pt>
                      <c:pt idx="25">
                        <c:v>マネジメント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集計!$L$4:$L$29</c15:sqref>
                        </c15:formulaRef>
                      </c:ext>
                    </c:extLst>
                    <c:numCache>
                      <c:formatCode>#,##0.0;[Red]\-#,##0.0</c:formatCode>
                      <c:ptCount val="26"/>
                      <c:pt idx="0">
                        <c:v>5</c:v>
                      </c:pt>
                      <c:pt idx="1">
                        <c:v>3.333333333333333</c:v>
                      </c:pt>
                      <c:pt idx="2">
                        <c:v>2.1428571428571428</c:v>
                      </c:pt>
                      <c:pt idx="3">
                        <c:v>4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2.5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2.5</c:v>
                      </c:pt>
                      <c:pt idx="12">
                        <c:v>0.27777777777777779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7E3-4126-88CA-7F77C63AD2D1}"/>
                  </c:ext>
                </c:extLst>
              </c15:ser>
            </c15:filteredBarSeries>
          </c:ext>
        </c:extLst>
      </c:barChart>
      <c:catAx>
        <c:axId val="15730326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6225840"/>
        <c:crosses val="autoZero"/>
        <c:auto val="1"/>
        <c:lblAlgn val="ctr"/>
        <c:lblOffset val="100"/>
        <c:noMultiLvlLbl val="0"/>
      </c:catAx>
      <c:valAx>
        <c:axId val="2066225840"/>
        <c:scaling>
          <c:orientation val="minMax"/>
          <c:max val="1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303260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alpha val="96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集計!$K$3</c:f>
              <c:strCache>
                <c:ptCount val="1"/>
                <c:pt idx="0">
                  <c:v>Bスタッフ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集計!$H$4:$H$29</c:f>
              <c:strCache>
                <c:ptCount val="26"/>
                <c:pt idx="0">
                  <c:v>基本スキル</c:v>
                </c:pt>
                <c:pt idx="1">
                  <c:v>キーボード操作</c:v>
                </c:pt>
                <c:pt idx="2">
                  <c:v>エクセルスキル</c:v>
                </c:pt>
                <c:pt idx="3">
                  <c:v>入金・支払処理</c:v>
                </c:pt>
                <c:pt idx="4">
                  <c:v>売上処理</c:v>
                </c:pt>
                <c:pt idx="5">
                  <c:v>売上債権管理</c:v>
                </c:pt>
                <c:pt idx="6">
                  <c:v>仕入処理</c:v>
                </c:pt>
                <c:pt idx="7">
                  <c:v>買掛債務管理</c:v>
                </c:pt>
                <c:pt idx="8">
                  <c:v>負債管理</c:v>
                </c:pt>
                <c:pt idx="9">
                  <c:v>原価管理</c:v>
                </c:pt>
                <c:pt idx="10">
                  <c:v>経理基本方針</c:v>
                </c:pt>
                <c:pt idx="11">
                  <c:v>会計システム運用</c:v>
                </c:pt>
                <c:pt idx="12">
                  <c:v>決算処理</c:v>
                </c:pt>
                <c:pt idx="13">
                  <c:v>税務</c:v>
                </c:pt>
                <c:pt idx="14">
                  <c:v>会計監査</c:v>
                </c:pt>
                <c:pt idx="15">
                  <c:v>報告・分析</c:v>
                </c:pt>
                <c:pt idx="16">
                  <c:v>会計デューデリ</c:v>
                </c:pt>
                <c:pt idx="17">
                  <c:v>開示</c:v>
                </c:pt>
                <c:pt idx="18">
                  <c:v>管理</c:v>
                </c:pt>
                <c:pt idx="19">
                  <c:v>財務</c:v>
                </c:pt>
                <c:pt idx="20">
                  <c:v>IPO・内部統制</c:v>
                </c:pt>
                <c:pt idx="21">
                  <c:v>資金</c:v>
                </c:pt>
                <c:pt idx="22">
                  <c:v>計画</c:v>
                </c:pt>
                <c:pt idx="23">
                  <c:v>システム</c:v>
                </c:pt>
                <c:pt idx="24">
                  <c:v>法令・規則</c:v>
                </c:pt>
                <c:pt idx="25">
                  <c:v>マネジメント</c:v>
                </c:pt>
              </c:strCache>
              <c:extLst xmlns:c15="http://schemas.microsoft.com/office/drawing/2012/chart"/>
            </c:strRef>
          </c:cat>
          <c:val>
            <c:numRef>
              <c:f>集計!$K$4:$K$29</c:f>
              <c:numCache>
                <c:formatCode>#,##0.0;[Red]\-#,##0.0</c:formatCode>
                <c:ptCount val="26"/>
                <c:pt idx="0">
                  <c:v>8</c:v>
                </c:pt>
                <c:pt idx="1">
                  <c:v>8.3333333333333339</c:v>
                </c:pt>
                <c:pt idx="2">
                  <c:v>5.7142857142857135</c:v>
                </c:pt>
                <c:pt idx="3">
                  <c:v>8.6666666666666679</c:v>
                </c:pt>
                <c:pt idx="4">
                  <c:v>7.5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2.5</c:v>
                </c:pt>
                <c:pt idx="13">
                  <c:v>0.83333333333333326</c:v>
                </c:pt>
                <c:pt idx="14">
                  <c:v>0.71428571428571419</c:v>
                </c:pt>
                <c:pt idx="15">
                  <c:v>1.25</c:v>
                </c:pt>
                <c:pt idx="16">
                  <c:v>0</c:v>
                </c:pt>
                <c:pt idx="17">
                  <c:v>3.75</c:v>
                </c:pt>
                <c:pt idx="18">
                  <c:v>3</c:v>
                </c:pt>
                <c:pt idx="19">
                  <c:v>0</c:v>
                </c:pt>
                <c:pt idx="20">
                  <c:v>1.4285714285714284</c:v>
                </c:pt>
                <c:pt idx="21">
                  <c:v>5</c:v>
                </c:pt>
                <c:pt idx="22">
                  <c:v>0</c:v>
                </c:pt>
                <c:pt idx="23">
                  <c:v>0.23809523809523808</c:v>
                </c:pt>
                <c:pt idx="24">
                  <c:v>2.5</c:v>
                </c:pt>
                <c:pt idx="25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2-54BB-49B3-BF40-6BC4806F9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73032608"/>
        <c:axId val="20662258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集計!$I$3</c15:sqref>
                        </c15:formulaRef>
                      </c:ext>
                    </c:extLst>
                    <c:strCache>
                      <c:ptCount val="1"/>
                      <c:pt idx="0">
                        <c:v>満点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集計!$H$4:$H$29</c15:sqref>
                        </c15:formulaRef>
                      </c:ext>
                    </c:extLst>
                    <c:strCache>
                      <c:ptCount val="26"/>
                      <c:pt idx="0">
                        <c:v>基本スキル</c:v>
                      </c:pt>
                      <c:pt idx="1">
                        <c:v>キーボード操作</c:v>
                      </c:pt>
                      <c:pt idx="2">
                        <c:v>エクセルスキル</c:v>
                      </c:pt>
                      <c:pt idx="3">
                        <c:v>入金・支払処理</c:v>
                      </c:pt>
                      <c:pt idx="4">
                        <c:v>売上処理</c:v>
                      </c:pt>
                      <c:pt idx="5">
                        <c:v>売上債権管理</c:v>
                      </c:pt>
                      <c:pt idx="6">
                        <c:v>仕入処理</c:v>
                      </c:pt>
                      <c:pt idx="7">
                        <c:v>買掛債務管理</c:v>
                      </c:pt>
                      <c:pt idx="8">
                        <c:v>負債管理</c:v>
                      </c:pt>
                      <c:pt idx="9">
                        <c:v>原価管理</c:v>
                      </c:pt>
                      <c:pt idx="10">
                        <c:v>経理基本方針</c:v>
                      </c:pt>
                      <c:pt idx="11">
                        <c:v>会計システム運用</c:v>
                      </c:pt>
                      <c:pt idx="12">
                        <c:v>決算処理</c:v>
                      </c:pt>
                      <c:pt idx="13">
                        <c:v>税務</c:v>
                      </c:pt>
                      <c:pt idx="14">
                        <c:v>会計監査</c:v>
                      </c:pt>
                      <c:pt idx="15">
                        <c:v>報告・分析</c:v>
                      </c:pt>
                      <c:pt idx="16">
                        <c:v>会計デューデリ</c:v>
                      </c:pt>
                      <c:pt idx="17">
                        <c:v>開示</c:v>
                      </c:pt>
                      <c:pt idx="18">
                        <c:v>管理</c:v>
                      </c:pt>
                      <c:pt idx="19">
                        <c:v>財務</c:v>
                      </c:pt>
                      <c:pt idx="20">
                        <c:v>IPO・内部統制</c:v>
                      </c:pt>
                      <c:pt idx="21">
                        <c:v>資金</c:v>
                      </c:pt>
                      <c:pt idx="22">
                        <c:v>計画</c:v>
                      </c:pt>
                      <c:pt idx="23">
                        <c:v>システム</c:v>
                      </c:pt>
                      <c:pt idx="24">
                        <c:v>法令・規則</c:v>
                      </c:pt>
                      <c:pt idx="25">
                        <c:v>マネジメント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集計!$I$4:$I$29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10</c:v>
                      </c:pt>
                      <c:pt idx="12">
                        <c:v>10</c:v>
                      </c:pt>
                      <c:pt idx="13">
                        <c:v>10</c:v>
                      </c:pt>
                      <c:pt idx="14">
                        <c:v>10</c:v>
                      </c:pt>
                      <c:pt idx="15">
                        <c:v>10</c:v>
                      </c:pt>
                      <c:pt idx="16">
                        <c:v>10</c:v>
                      </c:pt>
                      <c:pt idx="17">
                        <c:v>10</c:v>
                      </c:pt>
                      <c:pt idx="18">
                        <c:v>10</c:v>
                      </c:pt>
                      <c:pt idx="19">
                        <c:v>10</c:v>
                      </c:pt>
                      <c:pt idx="20">
                        <c:v>10</c:v>
                      </c:pt>
                      <c:pt idx="21">
                        <c:v>10</c:v>
                      </c:pt>
                      <c:pt idx="22">
                        <c:v>10</c:v>
                      </c:pt>
                      <c:pt idx="23">
                        <c:v>10</c:v>
                      </c:pt>
                      <c:pt idx="24">
                        <c:v>10</c:v>
                      </c:pt>
                      <c:pt idx="25">
                        <c:v>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4BB-49B3-BF40-6BC4806F957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集計!$J$3</c15:sqref>
                        </c15:formulaRef>
                      </c:ext>
                    </c:extLst>
                    <c:strCache>
                      <c:ptCount val="1"/>
                      <c:pt idx="0">
                        <c:v>Aマネージャー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集計!$H$4:$H$29</c15:sqref>
                        </c15:formulaRef>
                      </c:ext>
                    </c:extLst>
                    <c:strCache>
                      <c:ptCount val="26"/>
                      <c:pt idx="0">
                        <c:v>基本スキル</c:v>
                      </c:pt>
                      <c:pt idx="1">
                        <c:v>キーボード操作</c:v>
                      </c:pt>
                      <c:pt idx="2">
                        <c:v>エクセルスキル</c:v>
                      </c:pt>
                      <c:pt idx="3">
                        <c:v>入金・支払処理</c:v>
                      </c:pt>
                      <c:pt idx="4">
                        <c:v>売上処理</c:v>
                      </c:pt>
                      <c:pt idx="5">
                        <c:v>売上債権管理</c:v>
                      </c:pt>
                      <c:pt idx="6">
                        <c:v>仕入処理</c:v>
                      </c:pt>
                      <c:pt idx="7">
                        <c:v>買掛債務管理</c:v>
                      </c:pt>
                      <c:pt idx="8">
                        <c:v>負債管理</c:v>
                      </c:pt>
                      <c:pt idx="9">
                        <c:v>原価管理</c:v>
                      </c:pt>
                      <c:pt idx="10">
                        <c:v>経理基本方針</c:v>
                      </c:pt>
                      <c:pt idx="11">
                        <c:v>会計システム運用</c:v>
                      </c:pt>
                      <c:pt idx="12">
                        <c:v>決算処理</c:v>
                      </c:pt>
                      <c:pt idx="13">
                        <c:v>税務</c:v>
                      </c:pt>
                      <c:pt idx="14">
                        <c:v>会計監査</c:v>
                      </c:pt>
                      <c:pt idx="15">
                        <c:v>報告・分析</c:v>
                      </c:pt>
                      <c:pt idx="16">
                        <c:v>会計デューデリ</c:v>
                      </c:pt>
                      <c:pt idx="17">
                        <c:v>開示</c:v>
                      </c:pt>
                      <c:pt idx="18">
                        <c:v>管理</c:v>
                      </c:pt>
                      <c:pt idx="19">
                        <c:v>財務</c:v>
                      </c:pt>
                      <c:pt idx="20">
                        <c:v>IPO・内部統制</c:v>
                      </c:pt>
                      <c:pt idx="21">
                        <c:v>資金</c:v>
                      </c:pt>
                      <c:pt idx="22">
                        <c:v>計画</c:v>
                      </c:pt>
                      <c:pt idx="23">
                        <c:v>システム</c:v>
                      </c:pt>
                      <c:pt idx="24">
                        <c:v>法令・規則</c:v>
                      </c:pt>
                      <c:pt idx="25">
                        <c:v>マネジメント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集計!$J$4:$J$29</c15:sqref>
                        </c15:formulaRef>
                      </c:ext>
                    </c:extLst>
                    <c:numCache>
                      <c:formatCode>#,##0.0;[Red]\-#,##0.0</c:formatCode>
                      <c:ptCount val="26"/>
                      <c:pt idx="0">
                        <c:v>8</c:v>
                      </c:pt>
                      <c:pt idx="1">
                        <c:v>5</c:v>
                      </c:pt>
                      <c:pt idx="2">
                        <c:v>8.5714285714285712</c:v>
                      </c:pt>
                      <c:pt idx="3">
                        <c:v>8</c:v>
                      </c:pt>
                      <c:pt idx="4">
                        <c:v>10</c:v>
                      </c:pt>
                      <c:pt idx="5">
                        <c:v>7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5</c:v>
                      </c:pt>
                      <c:pt idx="10">
                        <c:v>5</c:v>
                      </c:pt>
                      <c:pt idx="11">
                        <c:v>10</c:v>
                      </c:pt>
                      <c:pt idx="12">
                        <c:v>4.7222222222222223</c:v>
                      </c:pt>
                      <c:pt idx="13">
                        <c:v>3.333333333333333</c:v>
                      </c:pt>
                      <c:pt idx="14">
                        <c:v>5.7142857142857135</c:v>
                      </c:pt>
                      <c:pt idx="15">
                        <c:v>4.375</c:v>
                      </c:pt>
                      <c:pt idx="16">
                        <c:v>5</c:v>
                      </c:pt>
                      <c:pt idx="17">
                        <c:v>5</c:v>
                      </c:pt>
                      <c:pt idx="18">
                        <c:v>5</c:v>
                      </c:pt>
                      <c:pt idx="19">
                        <c:v>1.6666666666666665</c:v>
                      </c:pt>
                      <c:pt idx="20">
                        <c:v>6.4285714285714288</c:v>
                      </c:pt>
                      <c:pt idx="21">
                        <c:v>5</c:v>
                      </c:pt>
                      <c:pt idx="22">
                        <c:v>2.6190476190476191</c:v>
                      </c:pt>
                      <c:pt idx="23">
                        <c:v>5</c:v>
                      </c:pt>
                      <c:pt idx="24">
                        <c:v>4.583333333333333</c:v>
                      </c:pt>
                      <c:pt idx="25">
                        <c:v>4.166666666666667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54BB-49B3-BF40-6BC4806F957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集計!$L$3</c15:sqref>
                        </c15:formulaRef>
                      </c:ext>
                    </c:extLst>
                    <c:strCache>
                      <c:ptCount val="1"/>
                      <c:pt idx="0">
                        <c:v>Cスタッフ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集計!$H$4:$H$29</c15:sqref>
                        </c15:formulaRef>
                      </c:ext>
                    </c:extLst>
                    <c:strCache>
                      <c:ptCount val="26"/>
                      <c:pt idx="0">
                        <c:v>基本スキル</c:v>
                      </c:pt>
                      <c:pt idx="1">
                        <c:v>キーボード操作</c:v>
                      </c:pt>
                      <c:pt idx="2">
                        <c:v>エクセルスキル</c:v>
                      </c:pt>
                      <c:pt idx="3">
                        <c:v>入金・支払処理</c:v>
                      </c:pt>
                      <c:pt idx="4">
                        <c:v>売上処理</c:v>
                      </c:pt>
                      <c:pt idx="5">
                        <c:v>売上債権管理</c:v>
                      </c:pt>
                      <c:pt idx="6">
                        <c:v>仕入処理</c:v>
                      </c:pt>
                      <c:pt idx="7">
                        <c:v>買掛債務管理</c:v>
                      </c:pt>
                      <c:pt idx="8">
                        <c:v>負債管理</c:v>
                      </c:pt>
                      <c:pt idx="9">
                        <c:v>原価管理</c:v>
                      </c:pt>
                      <c:pt idx="10">
                        <c:v>経理基本方針</c:v>
                      </c:pt>
                      <c:pt idx="11">
                        <c:v>会計システム運用</c:v>
                      </c:pt>
                      <c:pt idx="12">
                        <c:v>決算処理</c:v>
                      </c:pt>
                      <c:pt idx="13">
                        <c:v>税務</c:v>
                      </c:pt>
                      <c:pt idx="14">
                        <c:v>会計監査</c:v>
                      </c:pt>
                      <c:pt idx="15">
                        <c:v>報告・分析</c:v>
                      </c:pt>
                      <c:pt idx="16">
                        <c:v>会計デューデリ</c:v>
                      </c:pt>
                      <c:pt idx="17">
                        <c:v>開示</c:v>
                      </c:pt>
                      <c:pt idx="18">
                        <c:v>管理</c:v>
                      </c:pt>
                      <c:pt idx="19">
                        <c:v>財務</c:v>
                      </c:pt>
                      <c:pt idx="20">
                        <c:v>IPO・内部統制</c:v>
                      </c:pt>
                      <c:pt idx="21">
                        <c:v>資金</c:v>
                      </c:pt>
                      <c:pt idx="22">
                        <c:v>計画</c:v>
                      </c:pt>
                      <c:pt idx="23">
                        <c:v>システム</c:v>
                      </c:pt>
                      <c:pt idx="24">
                        <c:v>法令・規則</c:v>
                      </c:pt>
                      <c:pt idx="25">
                        <c:v>マネジメント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集計!$L$4:$L$29</c15:sqref>
                        </c15:formulaRef>
                      </c:ext>
                    </c:extLst>
                    <c:numCache>
                      <c:formatCode>#,##0.0;[Red]\-#,##0.0</c:formatCode>
                      <c:ptCount val="26"/>
                      <c:pt idx="0">
                        <c:v>5</c:v>
                      </c:pt>
                      <c:pt idx="1">
                        <c:v>3.333333333333333</c:v>
                      </c:pt>
                      <c:pt idx="2">
                        <c:v>2.1428571428571428</c:v>
                      </c:pt>
                      <c:pt idx="3">
                        <c:v>4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2.5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2.5</c:v>
                      </c:pt>
                      <c:pt idx="12">
                        <c:v>0.27777777777777779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4BB-49B3-BF40-6BC4806F9571}"/>
                  </c:ext>
                </c:extLst>
              </c15:ser>
            </c15:filteredBarSeries>
          </c:ext>
        </c:extLst>
      </c:barChart>
      <c:catAx>
        <c:axId val="15730326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6225840"/>
        <c:crosses val="autoZero"/>
        <c:auto val="1"/>
        <c:lblAlgn val="ctr"/>
        <c:lblOffset val="100"/>
        <c:noMultiLvlLbl val="0"/>
      </c:catAx>
      <c:valAx>
        <c:axId val="2066225840"/>
        <c:scaling>
          <c:orientation val="minMax"/>
          <c:max val="1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303260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alpha val="96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tx>
            <c:strRef>
              <c:f>集計!$L$3</c:f>
              <c:strCache>
                <c:ptCount val="1"/>
                <c:pt idx="0">
                  <c:v>Cスタッフ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集計!$H$4:$H$29</c:f>
              <c:strCache>
                <c:ptCount val="26"/>
                <c:pt idx="0">
                  <c:v>基本スキル</c:v>
                </c:pt>
                <c:pt idx="1">
                  <c:v>キーボード操作</c:v>
                </c:pt>
                <c:pt idx="2">
                  <c:v>エクセルスキル</c:v>
                </c:pt>
                <c:pt idx="3">
                  <c:v>入金・支払処理</c:v>
                </c:pt>
                <c:pt idx="4">
                  <c:v>売上処理</c:v>
                </c:pt>
                <c:pt idx="5">
                  <c:v>売上債権管理</c:v>
                </c:pt>
                <c:pt idx="6">
                  <c:v>仕入処理</c:v>
                </c:pt>
                <c:pt idx="7">
                  <c:v>買掛債務管理</c:v>
                </c:pt>
                <c:pt idx="8">
                  <c:v>負債管理</c:v>
                </c:pt>
                <c:pt idx="9">
                  <c:v>原価管理</c:v>
                </c:pt>
                <c:pt idx="10">
                  <c:v>経理基本方針</c:v>
                </c:pt>
                <c:pt idx="11">
                  <c:v>会計システム運用</c:v>
                </c:pt>
                <c:pt idx="12">
                  <c:v>決算処理</c:v>
                </c:pt>
                <c:pt idx="13">
                  <c:v>税務</c:v>
                </c:pt>
                <c:pt idx="14">
                  <c:v>会計監査</c:v>
                </c:pt>
                <c:pt idx="15">
                  <c:v>報告・分析</c:v>
                </c:pt>
                <c:pt idx="16">
                  <c:v>会計デューデリ</c:v>
                </c:pt>
                <c:pt idx="17">
                  <c:v>開示</c:v>
                </c:pt>
                <c:pt idx="18">
                  <c:v>管理</c:v>
                </c:pt>
                <c:pt idx="19">
                  <c:v>財務</c:v>
                </c:pt>
                <c:pt idx="20">
                  <c:v>IPO・内部統制</c:v>
                </c:pt>
                <c:pt idx="21">
                  <c:v>資金</c:v>
                </c:pt>
                <c:pt idx="22">
                  <c:v>計画</c:v>
                </c:pt>
                <c:pt idx="23">
                  <c:v>システム</c:v>
                </c:pt>
                <c:pt idx="24">
                  <c:v>法令・規則</c:v>
                </c:pt>
                <c:pt idx="25">
                  <c:v>マネジメント</c:v>
                </c:pt>
              </c:strCache>
              <c:extLst xmlns:c15="http://schemas.microsoft.com/office/drawing/2012/chart"/>
            </c:strRef>
          </c:cat>
          <c:val>
            <c:numRef>
              <c:f>集計!$L$4:$L$29</c:f>
              <c:numCache>
                <c:formatCode>#,##0.0;[Red]\-#,##0.0</c:formatCode>
                <c:ptCount val="26"/>
                <c:pt idx="0">
                  <c:v>5</c:v>
                </c:pt>
                <c:pt idx="1">
                  <c:v>3.333333333333333</c:v>
                </c:pt>
                <c:pt idx="2">
                  <c:v>2.1428571428571428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2.5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2.5</c:v>
                </c:pt>
                <c:pt idx="12">
                  <c:v>0.27777777777777779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3-FFC3-402C-AD6A-89E966E3A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73032608"/>
        <c:axId val="20662258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集計!$I$3</c15:sqref>
                        </c15:formulaRef>
                      </c:ext>
                    </c:extLst>
                    <c:strCache>
                      <c:ptCount val="1"/>
                      <c:pt idx="0">
                        <c:v>満点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集計!$H$4:$H$29</c15:sqref>
                        </c15:formulaRef>
                      </c:ext>
                    </c:extLst>
                    <c:strCache>
                      <c:ptCount val="26"/>
                      <c:pt idx="0">
                        <c:v>基本スキル</c:v>
                      </c:pt>
                      <c:pt idx="1">
                        <c:v>キーボード操作</c:v>
                      </c:pt>
                      <c:pt idx="2">
                        <c:v>エクセルスキル</c:v>
                      </c:pt>
                      <c:pt idx="3">
                        <c:v>入金・支払処理</c:v>
                      </c:pt>
                      <c:pt idx="4">
                        <c:v>売上処理</c:v>
                      </c:pt>
                      <c:pt idx="5">
                        <c:v>売上債権管理</c:v>
                      </c:pt>
                      <c:pt idx="6">
                        <c:v>仕入処理</c:v>
                      </c:pt>
                      <c:pt idx="7">
                        <c:v>買掛債務管理</c:v>
                      </c:pt>
                      <c:pt idx="8">
                        <c:v>負債管理</c:v>
                      </c:pt>
                      <c:pt idx="9">
                        <c:v>原価管理</c:v>
                      </c:pt>
                      <c:pt idx="10">
                        <c:v>経理基本方針</c:v>
                      </c:pt>
                      <c:pt idx="11">
                        <c:v>会計システム運用</c:v>
                      </c:pt>
                      <c:pt idx="12">
                        <c:v>決算処理</c:v>
                      </c:pt>
                      <c:pt idx="13">
                        <c:v>税務</c:v>
                      </c:pt>
                      <c:pt idx="14">
                        <c:v>会計監査</c:v>
                      </c:pt>
                      <c:pt idx="15">
                        <c:v>報告・分析</c:v>
                      </c:pt>
                      <c:pt idx="16">
                        <c:v>会計デューデリ</c:v>
                      </c:pt>
                      <c:pt idx="17">
                        <c:v>開示</c:v>
                      </c:pt>
                      <c:pt idx="18">
                        <c:v>管理</c:v>
                      </c:pt>
                      <c:pt idx="19">
                        <c:v>財務</c:v>
                      </c:pt>
                      <c:pt idx="20">
                        <c:v>IPO・内部統制</c:v>
                      </c:pt>
                      <c:pt idx="21">
                        <c:v>資金</c:v>
                      </c:pt>
                      <c:pt idx="22">
                        <c:v>計画</c:v>
                      </c:pt>
                      <c:pt idx="23">
                        <c:v>システム</c:v>
                      </c:pt>
                      <c:pt idx="24">
                        <c:v>法令・規則</c:v>
                      </c:pt>
                      <c:pt idx="25">
                        <c:v>マネジメント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集計!$I$4:$I$29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10</c:v>
                      </c:pt>
                      <c:pt idx="12">
                        <c:v>10</c:v>
                      </c:pt>
                      <c:pt idx="13">
                        <c:v>10</c:v>
                      </c:pt>
                      <c:pt idx="14">
                        <c:v>10</c:v>
                      </c:pt>
                      <c:pt idx="15">
                        <c:v>10</c:v>
                      </c:pt>
                      <c:pt idx="16">
                        <c:v>10</c:v>
                      </c:pt>
                      <c:pt idx="17">
                        <c:v>10</c:v>
                      </c:pt>
                      <c:pt idx="18">
                        <c:v>10</c:v>
                      </c:pt>
                      <c:pt idx="19">
                        <c:v>10</c:v>
                      </c:pt>
                      <c:pt idx="20">
                        <c:v>10</c:v>
                      </c:pt>
                      <c:pt idx="21">
                        <c:v>10</c:v>
                      </c:pt>
                      <c:pt idx="22">
                        <c:v>10</c:v>
                      </c:pt>
                      <c:pt idx="23">
                        <c:v>10</c:v>
                      </c:pt>
                      <c:pt idx="24">
                        <c:v>10</c:v>
                      </c:pt>
                      <c:pt idx="25">
                        <c:v>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FC3-402C-AD6A-89E966E3A61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集計!$J$3</c15:sqref>
                        </c15:formulaRef>
                      </c:ext>
                    </c:extLst>
                    <c:strCache>
                      <c:ptCount val="1"/>
                      <c:pt idx="0">
                        <c:v>Aマネージャー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集計!$H$4:$H$29</c15:sqref>
                        </c15:formulaRef>
                      </c:ext>
                    </c:extLst>
                    <c:strCache>
                      <c:ptCount val="26"/>
                      <c:pt idx="0">
                        <c:v>基本スキル</c:v>
                      </c:pt>
                      <c:pt idx="1">
                        <c:v>キーボード操作</c:v>
                      </c:pt>
                      <c:pt idx="2">
                        <c:v>エクセルスキル</c:v>
                      </c:pt>
                      <c:pt idx="3">
                        <c:v>入金・支払処理</c:v>
                      </c:pt>
                      <c:pt idx="4">
                        <c:v>売上処理</c:v>
                      </c:pt>
                      <c:pt idx="5">
                        <c:v>売上債権管理</c:v>
                      </c:pt>
                      <c:pt idx="6">
                        <c:v>仕入処理</c:v>
                      </c:pt>
                      <c:pt idx="7">
                        <c:v>買掛債務管理</c:v>
                      </c:pt>
                      <c:pt idx="8">
                        <c:v>負債管理</c:v>
                      </c:pt>
                      <c:pt idx="9">
                        <c:v>原価管理</c:v>
                      </c:pt>
                      <c:pt idx="10">
                        <c:v>経理基本方針</c:v>
                      </c:pt>
                      <c:pt idx="11">
                        <c:v>会計システム運用</c:v>
                      </c:pt>
                      <c:pt idx="12">
                        <c:v>決算処理</c:v>
                      </c:pt>
                      <c:pt idx="13">
                        <c:v>税務</c:v>
                      </c:pt>
                      <c:pt idx="14">
                        <c:v>会計監査</c:v>
                      </c:pt>
                      <c:pt idx="15">
                        <c:v>報告・分析</c:v>
                      </c:pt>
                      <c:pt idx="16">
                        <c:v>会計デューデリ</c:v>
                      </c:pt>
                      <c:pt idx="17">
                        <c:v>開示</c:v>
                      </c:pt>
                      <c:pt idx="18">
                        <c:v>管理</c:v>
                      </c:pt>
                      <c:pt idx="19">
                        <c:v>財務</c:v>
                      </c:pt>
                      <c:pt idx="20">
                        <c:v>IPO・内部統制</c:v>
                      </c:pt>
                      <c:pt idx="21">
                        <c:v>資金</c:v>
                      </c:pt>
                      <c:pt idx="22">
                        <c:v>計画</c:v>
                      </c:pt>
                      <c:pt idx="23">
                        <c:v>システム</c:v>
                      </c:pt>
                      <c:pt idx="24">
                        <c:v>法令・規則</c:v>
                      </c:pt>
                      <c:pt idx="25">
                        <c:v>マネジメント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集計!$J$4:$J$29</c15:sqref>
                        </c15:formulaRef>
                      </c:ext>
                    </c:extLst>
                    <c:numCache>
                      <c:formatCode>#,##0.0;[Red]\-#,##0.0</c:formatCode>
                      <c:ptCount val="26"/>
                      <c:pt idx="0">
                        <c:v>8</c:v>
                      </c:pt>
                      <c:pt idx="1">
                        <c:v>5</c:v>
                      </c:pt>
                      <c:pt idx="2">
                        <c:v>8.5714285714285712</c:v>
                      </c:pt>
                      <c:pt idx="3">
                        <c:v>8</c:v>
                      </c:pt>
                      <c:pt idx="4">
                        <c:v>10</c:v>
                      </c:pt>
                      <c:pt idx="5">
                        <c:v>7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5</c:v>
                      </c:pt>
                      <c:pt idx="10">
                        <c:v>5</c:v>
                      </c:pt>
                      <c:pt idx="11">
                        <c:v>10</c:v>
                      </c:pt>
                      <c:pt idx="12">
                        <c:v>4.7222222222222223</c:v>
                      </c:pt>
                      <c:pt idx="13">
                        <c:v>3.333333333333333</c:v>
                      </c:pt>
                      <c:pt idx="14">
                        <c:v>5.7142857142857135</c:v>
                      </c:pt>
                      <c:pt idx="15">
                        <c:v>4.375</c:v>
                      </c:pt>
                      <c:pt idx="16">
                        <c:v>5</c:v>
                      </c:pt>
                      <c:pt idx="17">
                        <c:v>5</c:v>
                      </c:pt>
                      <c:pt idx="18">
                        <c:v>5</c:v>
                      </c:pt>
                      <c:pt idx="19">
                        <c:v>1.6666666666666665</c:v>
                      </c:pt>
                      <c:pt idx="20">
                        <c:v>6.4285714285714288</c:v>
                      </c:pt>
                      <c:pt idx="21">
                        <c:v>5</c:v>
                      </c:pt>
                      <c:pt idx="22">
                        <c:v>2.6190476190476191</c:v>
                      </c:pt>
                      <c:pt idx="23">
                        <c:v>5</c:v>
                      </c:pt>
                      <c:pt idx="24">
                        <c:v>4.583333333333333</c:v>
                      </c:pt>
                      <c:pt idx="25">
                        <c:v>4.166666666666667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FC3-402C-AD6A-89E966E3A61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集計!$K$3</c15:sqref>
                        </c15:formulaRef>
                      </c:ext>
                    </c:extLst>
                    <c:strCache>
                      <c:ptCount val="1"/>
                      <c:pt idx="0">
                        <c:v>Bスタッフ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集計!$H$4:$H$29</c15:sqref>
                        </c15:formulaRef>
                      </c:ext>
                    </c:extLst>
                    <c:strCache>
                      <c:ptCount val="26"/>
                      <c:pt idx="0">
                        <c:v>基本スキル</c:v>
                      </c:pt>
                      <c:pt idx="1">
                        <c:v>キーボード操作</c:v>
                      </c:pt>
                      <c:pt idx="2">
                        <c:v>エクセルスキル</c:v>
                      </c:pt>
                      <c:pt idx="3">
                        <c:v>入金・支払処理</c:v>
                      </c:pt>
                      <c:pt idx="4">
                        <c:v>売上処理</c:v>
                      </c:pt>
                      <c:pt idx="5">
                        <c:v>売上債権管理</c:v>
                      </c:pt>
                      <c:pt idx="6">
                        <c:v>仕入処理</c:v>
                      </c:pt>
                      <c:pt idx="7">
                        <c:v>買掛債務管理</c:v>
                      </c:pt>
                      <c:pt idx="8">
                        <c:v>負債管理</c:v>
                      </c:pt>
                      <c:pt idx="9">
                        <c:v>原価管理</c:v>
                      </c:pt>
                      <c:pt idx="10">
                        <c:v>経理基本方針</c:v>
                      </c:pt>
                      <c:pt idx="11">
                        <c:v>会計システム運用</c:v>
                      </c:pt>
                      <c:pt idx="12">
                        <c:v>決算処理</c:v>
                      </c:pt>
                      <c:pt idx="13">
                        <c:v>税務</c:v>
                      </c:pt>
                      <c:pt idx="14">
                        <c:v>会計監査</c:v>
                      </c:pt>
                      <c:pt idx="15">
                        <c:v>報告・分析</c:v>
                      </c:pt>
                      <c:pt idx="16">
                        <c:v>会計デューデリ</c:v>
                      </c:pt>
                      <c:pt idx="17">
                        <c:v>開示</c:v>
                      </c:pt>
                      <c:pt idx="18">
                        <c:v>管理</c:v>
                      </c:pt>
                      <c:pt idx="19">
                        <c:v>財務</c:v>
                      </c:pt>
                      <c:pt idx="20">
                        <c:v>IPO・内部統制</c:v>
                      </c:pt>
                      <c:pt idx="21">
                        <c:v>資金</c:v>
                      </c:pt>
                      <c:pt idx="22">
                        <c:v>計画</c:v>
                      </c:pt>
                      <c:pt idx="23">
                        <c:v>システム</c:v>
                      </c:pt>
                      <c:pt idx="24">
                        <c:v>法令・規則</c:v>
                      </c:pt>
                      <c:pt idx="25">
                        <c:v>マネジメント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集計!$K$4:$K$29</c15:sqref>
                        </c15:formulaRef>
                      </c:ext>
                    </c:extLst>
                    <c:numCache>
                      <c:formatCode>#,##0.0;[Red]\-#,##0.0</c:formatCode>
                      <c:ptCount val="26"/>
                      <c:pt idx="0">
                        <c:v>8</c:v>
                      </c:pt>
                      <c:pt idx="1">
                        <c:v>8.3333333333333339</c:v>
                      </c:pt>
                      <c:pt idx="2">
                        <c:v>5.7142857142857135</c:v>
                      </c:pt>
                      <c:pt idx="3">
                        <c:v>8.6666666666666679</c:v>
                      </c:pt>
                      <c:pt idx="4">
                        <c:v>7.5</c:v>
                      </c:pt>
                      <c:pt idx="5">
                        <c:v>3</c:v>
                      </c:pt>
                      <c:pt idx="6">
                        <c:v>5</c:v>
                      </c:pt>
                      <c:pt idx="7">
                        <c:v>5</c:v>
                      </c:pt>
                      <c:pt idx="8">
                        <c:v>5</c:v>
                      </c:pt>
                      <c:pt idx="9">
                        <c:v>5</c:v>
                      </c:pt>
                      <c:pt idx="10">
                        <c:v>0</c:v>
                      </c:pt>
                      <c:pt idx="11">
                        <c:v>5</c:v>
                      </c:pt>
                      <c:pt idx="12">
                        <c:v>2.5</c:v>
                      </c:pt>
                      <c:pt idx="13">
                        <c:v>0.83333333333333326</c:v>
                      </c:pt>
                      <c:pt idx="14">
                        <c:v>0.71428571428571419</c:v>
                      </c:pt>
                      <c:pt idx="15">
                        <c:v>1.25</c:v>
                      </c:pt>
                      <c:pt idx="16">
                        <c:v>0</c:v>
                      </c:pt>
                      <c:pt idx="17">
                        <c:v>3.75</c:v>
                      </c:pt>
                      <c:pt idx="18">
                        <c:v>3</c:v>
                      </c:pt>
                      <c:pt idx="19">
                        <c:v>0</c:v>
                      </c:pt>
                      <c:pt idx="20">
                        <c:v>1.4285714285714284</c:v>
                      </c:pt>
                      <c:pt idx="21">
                        <c:v>5</c:v>
                      </c:pt>
                      <c:pt idx="22">
                        <c:v>0</c:v>
                      </c:pt>
                      <c:pt idx="23">
                        <c:v>0.23809523809523808</c:v>
                      </c:pt>
                      <c:pt idx="24">
                        <c:v>2.5</c:v>
                      </c:pt>
                      <c:pt idx="2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FFC3-402C-AD6A-89E966E3A616}"/>
                  </c:ext>
                </c:extLst>
              </c15:ser>
            </c15:filteredBarSeries>
          </c:ext>
        </c:extLst>
      </c:barChart>
      <c:catAx>
        <c:axId val="15730326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66225840"/>
        <c:crosses val="autoZero"/>
        <c:auto val="1"/>
        <c:lblAlgn val="ctr"/>
        <c:lblOffset val="100"/>
        <c:noMultiLvlLbl val="0"/>
      </c:catAx>
      <c:valAx>
        <c:axId val="2066225840"/>
        <c:scaling>
          <c:orientation val="minMax"/>
          <c:max val="1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303260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alpha val="96000"/>
        </a:schemeClr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336368</xdr:colOff>
      <xdr:row>3</xdr:row>
      <xdr:rowOff>0</xdr:rowOff>
    </xdr:from>
    <xdr:to>
      <xdr:col>10</xdr:col>
      <xdr:colOff>54428</xdr:colOff>
      <xdr:row>30</xdr:row>
      <xdr:rowOff>217714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AE13A1-B94C-4ECF-8DDB-75696D72CA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87092</xdr:colOff>
      <xdr:row>3</xdr:row>
      <xdr:rowOff>0</xdr:rowOff>
    </xdr:from>
    <xdr:to>
      <xdr:col>13</xdr:col>
      <xdr:colOff>152406</xdr:colOff>
      <xdr:row>30</xdr:row>
      <xdr:rowOff>217714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98397BB6-F057-4D70-9A7C-DF9F2BB03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185051</xdr:colOff>
      <xdr:row>3</xdr:row>
      <xdr:rowOff>0</xdr:rowOff>
    </xdr:from>
    <xdr:to>
      <xdr:col>16</xdr:col>
      <xdr:colOff>250365</xdr:colOff>
      <xdr:row>30</xdr:row>
      <xdr:rowOff>217714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E9B50540-EFCB-4A97-B52E-628337B3B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B1B34-FF31-4C10-BF6D-896658A23221}">
  <dimension ref="B2:P31"/>
  <sheetViews>
    <sheetView showGridLines="0" tabSelected="1" zoomScale="70" zoomScaleNormal="70" workbookViewId="0"/>
  </sheetViews>
  <sheetFormatPr defaultRowHeight="18.75" x14ac:dyDescent="0.4"/>
  <cols>
    <col min="1" max="1" width="2.75" customWidth="1"/>
    <col min="2" max="2" width="17.375" bestFit="1" customWidth="1"/>
    <col min="4" max="6" width="15.25" customWidth="1"/>
    <col min="7" max="7" width="4.375" customWidth="1"/>
  </cols>
  <sheetData>
    <row r="2" spans="2:16" ht="25.5" x14ac:dyDescent="0.4">
      <c r="B2" s="41" t="s">
        <v>241</v>
      </c>
      <c r="C2" s="41"/>
      <c r="D2" s="41"/>
      <c r="E2" s="41"/>
      <c r="F2" s="41"/>
      <c r="H2" s="41" t="s">
        <v>240</v>
      </c>
      <c r="I2" s="41"/>
      <c r="J2" s="41"/>
      <c r="K2" s="41"/>
      <c r="L2" s="41"/>
      <c r="M2" s="41"/>
      <c r="N2" s="41"/>
      <c r="O2" s="41"/>
      <c r="P2" s="41"/>
    </row>
    <row r="3" spans="2:16" ht="19.5" thickBot="1" x14ac:dyDescent="0.45"/>
    <row r="4" spans="2:16" x14ac:dyDescent="0.4">
      <c r="B4" s="32" t="str">
        <f>集計!B3</f>
        <v>スキル項目</v>
      </c>
      <c r="C4" s="33" t="str">
        <f>集計!C3</f>
        <v>満点</v>
      </c>
      <c r="D4" s="33" t="str">
        <f>集計!D3</f>
        <v>Aマネージャー</v>
      </c>
      <c r="E4" s="33" t="str">
        <f>集計!E3</f>
        <v>Bスタッフ</v>
      </c>
      <c r="F4" s="34" t="str">
        <f>集計!F3</f>
        <v>Cスタッフ</v>
      </c>
    </row>
    <row r="5" spans="2:16" x14ac:dyDescent="0.4">
      <c r="B5" s="35" t="str">
        <f>集計!B4</f>
        <v>基本スキル</v>
      </c>
      <c r="C5" s="36">
        <f>集計!C4</f>
        <v>50</v>
      </c>
      <c r="D5" s="30">
        <f>集計!D4</f>
        <v>40</v>
      </c>
      <c r="E5" s="30">
        <f>集計!E4</f>
        <v>40</v>
      </c>
      <c r="F5" s="39">
        <f>集計!F4</f>
        <v>25</v>
      </c>
    </row>
    <row r="6" spans="2:16" x14ac:dyDescent="0.4">
      <c r="B6" s="35" t="str">
        <f>集計!B5</f>
        <v>キーボード操作</v>
      </c>
      <c r="C6" s="36">
        <f>集計!C5</f>
        <v>30</v>
      </c>
      <c r="D6" s="30">
        <f>集計!D5</f>
        <v>15</v>
      </c>
      <c r="E6" s="30">
        <f>集計!E5</f>
        <v>25</v>
      </c>
      <c r="F6" s="39">
        <f>集計!F5</f>
        <v>10</v>
      </c>
    </row>
    <row r="7" spans="2:16" x14ac:dyDescent="0.4">
      <c r="B7" s="35" t="str">
        <f>集計!B6</f>
        <v>エクセルスキル</v>
      </c>
      <c r="C7" s="36">
        <f>集計!C6</f>
        <v>140</v>
      </c>
      <c r="D7" s="30">
        <f>集計!D6</f>
        <v>120</v>
      </c>
      <c r="E7" s="30">
        <f>集計!E6</f>
        <v>80</v>
      </c>
      <c r="F7" s="39">
        <f>集計!F6</f>
        <v>30</v>
      </c>
    </row>
    <row r="8" spans="2:16" x14ac:dyDescent="0.4">
      <c r="B8" s="35" t="str">
        <f>集計!B7</f>
        <v>入金・支払処理</v>
      </c>
      <c r="C8" s="36">
        <f>集計!C7</f>
        <v>90</v>
      </c>
      <c r="D8" s="30">
        <f>集計!D7</f>
        <v>72</v>
      </c>
      <c r="E8" s="30">
        <f>集計!E7</f>
        <v>78</v>
      </c>
      <c r="F8" s="39">
        <f>集計!F7</f>
        <v>36</v>
      </c>
    </row>
    <row r="9" spans="2:16" x14ac:dyDescent="0.4">
      <c r="B9" s="35" t="str">
        <f>集計!B8</f>
        <v>売上処理</v>
      </c>
      <c r="C9" s="36">
        <f>集計!C8</f>
        <v>12</v>
      </c>
      <c r="D9" s="30">
        <f>集計!D8</f>
        <v>12</v>
      </c>
      <c r="E9" s="30">
        <f>集計!E8</f>
        <v>9</v>
      </c>
      <c r="F9" s="39">
        <f>集計!F8</f>
        <v>0</v>
      </c>
    </row>
    <row r="10" spans="2:16" x14ac:dyDescent="0.4">
      <c r="B10" s="35" t="str">
        <f>集計!B9</f>
        <v>売上債権管理</v>
      </c>
      <c r="C10" s="36">
        <f>集計!C9</f>
        <v>30</v>
      </c>
      <c r="D10" s="30">
        <f>集計!D9</f>
        <v>21</v>
      </c>
      <c r="E10" s="30">
        <f>集計!E9</f>
        <v>9</v>
      </c>
      <c r="F10" s="39">
        <f>集計!F9</f>
        <v>0</v>
      </c>
    </row>
    <row r="11" spans="2:16" x14ac:dyDescent="0.4">
      <c r="B11" s="35" t="str">
        <f>集計!B10</f>
        <v>仕入処理</v>
      </c>
      <c r="C11" s="36">
        <f>集計!C10</f>
        <v>12</v>
      </c>
      <c r="D11" s="30">
        <f>集計!D10</f>
        <v>12</v>
      </c>
      <c r="E11" s="30">
        <f>集計!E10</f>
        <v>6</v>
      </c>
      <c r="F11" s="39">
        <f>集計!F10</f>
        <v>3</v>
      </c>
    </row>
    <row r="12" spans="2:16" x14ac:dyDescent="0.4">
      <c r="B12" s="35" t="str">
        <f>集計!B11</f>
        <v>買掛債務管理</v>
      </c>
      <c r="C12" s="36">
        <f>集計!C11</f>
        <v>6</v>
      </c>
      <c r="D12" s="30">
        <f>集計!D11</f>
        <v>6</v>
      </c>
      <c r="E12" s="30">
        <f>集計!E11</f>
        <v>3</v>
      </c>
      <c r="F12" s="39">
        <f>集計!F11</f>
        <v>0</v>
      </c>
    </row>
    <row r="13" spans="2:16" x14ac:dyDescent="0.4">
      <c r="B13" s="35" t="str">
        <f>集計!B12</f>
        <v>負債管理</v>
      </c>
      <c r="C13" s="36">
        <f>集計!C12</f>
        <v>6</v>
      </c>
      <c r="D13" s="30">
        <f>集計!D12</f>
        <v>6</v>
      </c>
      <c r="E13" s="30">
        <f>集計!E12</f>
        <v>3</v>
      </c>
      <c r="F13" s="39">
        <f>集計!F12</f>
        <v>0</v>
      </c>
    </row>
    <row r="14" spans="2:16" x14ac:dyDescent="0.4">
      <c r="B14" s="35" t="str">
        <f>集計!B13</f>
        <v>原価管理</v>
      </c>
      <c r="C14" s="36">
        <f>集計!C13</f>
        <v>24</v>
      </c>
      <c r="D14" s="30">
        <f>集計!D13</f>
        <v>12</v>
      </c>
      <c r="E14" s="30">
        <f>集計!E13</f>
        <v>12</v>
      </c>
      <c r="F14" s="39">
        <f>集計!F13</f>
        <v>0</v>
      </c>
    </row>
    <row r="15" spans="2:16" x14ac:dyDescent="0.4">
      <c r="B15" s="35" t="str">
        <f>集計!B14</f>
        <v>経理基本方針</v>
      </c>
      <c r="C15" s="36">
        <f>集計!C14</f>
        <v>18</v>
      </c>
      <c r="D15" s="30">
        <f>集計!D14</f>
        <v>9</v>
      </c>
      <c r="E15" s="30">
        <f>集計!E14</f>
        <v>0</v>
      </c>
      <c r="F15" s="39">
        <f>集計!F14</f>
        <v>0</v>
      </c>
    </row>
    <row r="16" spans="2:16" x14ac:dyDescent="0.4">
      <c r="B16" s="35" t="str">
        <f>集計!B15</f>
        <v>会計システム運用</v>
      </c>
      <c r="C16" s="36">
        <f>集計!C15</f>
        <v>24</v>
      </c>
      <c r="D16" s="30">
        <f>集計!D15</f>
        <v>24</v>
      </c>
      <c r="E16" s="30">
        <f>集計!E15</f>
        <v>12</v>
      </c>
      <c r="F16" s="39">
        <f>集計!F15</f>
        <v>6</v>
      </c>
    </row>
    <row r="17" spans="2:6" x14ac:dyDescent="0.4">
      <c r="B17" s="35" t="str">
        <f>集計!B16</f>
        <v>決算処理</v>
      </c>
      <c r="C17" s="36">
        <f>集計!C16</f>
        <v>108</v>
      </c>
      <c r="D17" s="30">
        <f>集計!D16</f>
        <v>51</v>
      </c>
      <c r="E17" s="30">
        <f>集計!E16</f>
        <v>27</v>
      </c>
      <c r="F17" s="39">
        <f>集計!F16</f>
        <v>3</v>
      </c>
    </row>
    <row r="18" spans="2:6" x14ac:dyDescent="0.4">
      <c r="B18" s="35" t="str">
        <f>集計!B17</f>
        <v>税務</v>
      </c>
      <c r="C18" s="36">
        <f>集計!C17</f>
        <v>36</v>
      </c>
      <c r="D18" s="30">
        <f>集計!D17</f>
        <v>12</v>
      </c>
      <c r="E18" s="30">
        <f>集計!E17</f>
        <v>3</v>
      </c>
      <c r="F18" s="39">
        <f>集計!F17</f>
        <v>0</v>
      </c>
    </row>
    <row r="19" spans="2:6" x14ac:dyDescent="0.4">
      <c r="B19" s="35" t="str">
        <f>集計!B18</f>
        <v>会計監査</v>
      </c>
      <c r="C19" s="36">
        <f>集計!C18</f>
        <v>42</v>
      </c>
      <c r="D19" s="30">
        <f>集計!D18</f>
        <v>24</v>
      </c>
      <c r="E19" s="30">
        <f>集計!E18</f>
        <v>3</v>
      </c>
      <c r="F19" s="39">
        <f>集計!F18</f>
        <v>0</v>
      </c>
    </row>
    <row r="20" spans="2:6" x14ac:dyDescent="0.4">
      <c r="B20" s="35" t="str">
        <f>集計!B19</f>
        <v>報告・分析</v>
      </c>
      <c r="C20" s="36">
        <f>集計!C19</f>
        <v>48</v>
      </c>
      <c r="D20" s="30">
        <f>集計!D19</f>
        <v>21</v>
      </c>
      <c r="E20" s="30">
        <f>集計!E19</f>
        <v>6</v>
      </c>
      <c r="F20" s="39">
        <f>集計!F19</f>
        <v>0</v>
      </c>
    </row>
    <row r="21" spans="2:6" x14ac:dyDescent="0.4">
      <c r="B21" s="35" t="str">
        <f>集計!B20</f>
        <v>会計デューデリ</v>
      </c>
      <c r="C21" s="36">
        <f>集計!C20</f>
        <v>6</v>
      </c>
      <c r="D21" s="30">
        <f>集計!D20</f>
        <v>3</v>
      </c>
      <c r="E21" s="30">
        <f>集計!E20</f>
        <v>0</v>
      </c>
      <c r="F21" s="39">
        <f>集計!F20</f>
        <v>0</v>
      </c>
    </row>
    <row r="22" spans="2:6" x14ac:dyDescent="0.4">
      <c r="B22" s="35" t="str">
        <f>集計!B21</f>
        <v>開示</v>
      </c>
      <c r="C22" s="36">
        <f>集計!C21</f>
        <v>24</v>
      </c>
      <c r="D22" s="30">
        <f>集計!D21</f>
        <v>12</v>
      </c>
      <c r="E22" s="30">
        <f>集計!E21</f>
        <v>9</v>
      </c>
      <c r="F22" s="39">
        <f>集計!F21</f>
        <v>0</v>
      </c>
    </row>
    <row r="23" spans="2:6" x14ac:dyDescent="0.4">
      <c r="B23" s="35" t="str">
        <f>集計!B22</f>
        <v>管理</v>
      </c>
      <c r="C23" s="36">
        <f>集計!C22</f>
        <v>30</v>
      </c>
      <c r="D23" s="30">
        <f>集計!D22</f>
        <v>15</v>
      </c>
      <c r="E23" s="30">
        <f>集計!E22</f>
        <v>9</v>
      </c>
      <c r="F23" s="39">
        <f>集計!F22</f>
        <v>0</v>
      </c>
    </row>
    <row r="24" spans="2:6" x14ac:dyDescent="0.4">
      <c r="B24" s="35" t="str">
        <f>集計!B23</f>
        <v>財務</v>
      </c>
      <c r="C24" s="36">
        <f>集計!C23</f>
        <v>48</v>
      </c>
      <c r="D24" s="30">
        <f>集計!D23</f>
        <v>8</v>
      </c>
      <c r="E24" s="30">
        <f>集計!E23</f>
        <v>0</v>
      </c>
      <c r="F24" s="39">
        <f>集計!F23</f>
        <v>0</v>
      </c>
    </row>
    <row r="25" spans="2:6" x14ac:dyDescent="0.4">
      <c r="B25" s="35" t="str">
        <f>集計!B24</f>
        <v>IPO・内部統制</v>
      </c>
      <c r="C25" s="36">
        <f>集計!C24</f>
        <v>28</v>
      </c>
      <c r="D25" s="30">
        <f>集計!D24</f>
        <v>18</v>
      </c>
      <c r="E25" s="30">
        <f>集計!E24</f>
        <v>4</v>
      </c>
      <c r="F25" s="39">
        <f>集計!F24</f>
        <v>0</v>
      </c>
    </row>
    <row r="26" spans="2:6" x14ac:dyDescent="0.4">
      <c r="B26" s="35" t="str">
        <f>集計!B25</f>
        <v>資金</v>
      </c>
      <c r="C26" s="36">
        <f>集計!C25</f>
        <v>20</v>
      </c>
      <c r="D26" s="30">
        <f>集計!D25</f>
        <v>10</v>
      </c>
      <c r="E26" s="30">
        <f>集計!E25</f>
        <v>10</v>
      </c>
      <c r="F26" s="39">
        <f>集計!F25</f>
        <v>0</v>
      </c>
    </row>
    <row r="27" spans="2:6" x14ac:dyDescent="0.4">
      <c r="B27" s="35" t="str">
        <f>集計!B26</f>
        <v>計画</v>
      </c>
      <c r="C27" s="36">
        <f>集計!C26</f>
        <v>42</v>
      </c>
      <c r="D27" s="30">
        <f>集計!D26</f>
        <v>11</v>
      </c>
      <c r="E27" s="30">
        <f>集計!E26</f>
        <v>0</v>
      </c>
      <c r="F27" s="39">
        <f>集計!F26</f>
        <v>0</v>
      </c>
    </row>
    <row r="28" spans="2:6" x14ac:dyDescent="0.4">
      <c r="B28" s="35" t="str">
        <f>集計!B27</f>
        <v>システム</v>
      </c>
      <c r="C28" s="36">
        <f>集計!C27</f>
        <v>42</v>
      </c>
      <c r="D28" s="30">
        <f>集計!D27</f>
        <v>21</v>
      </c>
      <c r="E28" s="30">
        <f>集計!E27</f>
        <v>1</v>
      </c>
      <c r="F28" s="39">
        <f>集計!F27</f>
        <v>0</v>
      </c>
    </row>
    <row r="29" spans="2:6" x14ac:dyDescent="0.4">
      <c r="B29" s="35" t="str">
        <f>集計!B28</f>
        <v>法令・規則</v>
      </c>
      <c r="C29" s="36">
        <f>集計!C28</f>
        <v>48</v>
      </c>
      <c r="D29" s="30">
        <f>集計!D28</f>
        <v>22</v>
      </c>
      <c r="E29" s="30">
        <f>集計!E28</f>
        <v>12</v>
      </c>
      <c r="F29" s="39">
        <f>集計!F28</f>
        <v>0</v>
      </c>
    </row>
    <row r="30" spans="2:6" x14ac:dyDescent="0.4">
      <c r="B30" s="35" t="str">
        <f>集計!B29</f>
        <v>マネジメント</v>
      </c>
      <c r="C30" s="36">
        <f>集計!C29</f>
        <v>36</v>
      </c>
      <c r="D30" s="30">
        <f>集計!D29</f>
        <v>15</v>
      </c>
      <c r="E30" s="30">
        <f>集計!E29</f>
        <v>0</v>
      </c>
      <c r="F30" s="39">
        <f>集計!F29</f>
        <v>0</v>
      </c>
    </row>
    <row r="31" spans="2:6" ht="19.5" thickBot="1" x14ac:dyDescent="0.45">
      <c r="B31" s="31" t="s">
        <v>239</v>
      </c>
      <c r="C31" s="38">
        <f>SUM(C5:C30)</f>
        <v>1000</v>
      </c>
      <c r="D31" s="37">
        <f t="shared" ref="D31:F31" si="0">SUM(D5:D30)</f>
        <v>592</v>
      </c>
      <c r="E31" s="37">
        <f t="shared" si="0"/>
        <v>361</v>
      </c>
      <c r="F31" s="40">
        <f t="shared" si="0"/>
        <v>113</v>
      </c>
    </row>
  </sheetData>
  <mergeCells count="2">
    <mergeCell ref="H2:P2"/>
    <mergeCell ref="B2:F2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1100A-8B19-48E2-895A-B0EFD5226876}">
  <dimension ref="B1:K167"/>
  <sheetViews>
    <sheetView showGridLines="0" zoomScale="55" zoomScaleNormal="55" workbookViewId="0">
      <selection activeCell="C2" sqref="C2"/>
    </sheetView>
  </sheetViews>
  <sheetFormatPr defaultColWidth="8.75" defaultRowHeight="18.600000000000001" customHeight="1" x14ac:dyDescent="0.4"/>
  <cols>
    <col min="1" max="1" width="0.75" style="1" customWidth="1"/>
    <col min="2" max="2" width="16.25" style="1" hidden="1" customWidth="1"/>
    <col min="3" max="3" width="19.125" style="1" bestFit="1" customWidth="1"/>
    <col min="4" max="4" width="76.25" style="1" customWidth="1"/>
    <col min="5" max="5" width="6.125" style="3" customWidth="1"/>
    <col min="6" max="6" width="15.125" style="1" customWidth="1"/>
    <col min="7" max="7" width="8.75" style="1"/>
    <col min="8" max="8" width="15.125" style="1" customWidth="1"/>
    <col min="9" max="9" width="8.75" style="1"/>
    <col min="10" max="10" width="15.125" style="1" customWidth="1"/>
    <col min="11" max="16384" width="8.75" style="1"/>
  </cols>
  <sheetData>
    <row r="1" spans="2:11" ht="5.45" customHeight="1" x14ac:dyDescent="0.4"/>
    <row r="2" spans="2:11" ht="18" customHeight="1" x14ac:dyDescent="0.4">
      <c r="E2" s="7" t="s">
        <v>153</v>
      </c>
      <c r="F2" s="42" t="s">
        <v>125</v>
      </c>
      <c r="G2" s="42"/>
      <c r="H2" s="42" t="s">
        <v>126</v>
      </c>
      <c r="I2" s="42"/>
      <c r="J2" s="42" t="s">
        <v>127</v>
      </c>
      <c r="K2" s="43"/>
    </row>
    <row r="3" spans="2:11" ht="18" customHeight="1" x14ac:dyDescent="0.4">
      <c r="C3" s="57" t="s">
        <v>165</v>
      </c>
      <c r="D3" s="58"/>
      <c r="E3" s="8" t="s">
        <v>154</v>
      </c>
      <c r="F3" s="48" t="s">
        <v>135</v>
      </c>
      <c r="G3" s="48"/>
      <c r="H3" s="48" t="s">
        <v>133</v>
      </c>
      <c r="I3" s="48"/>
      <c r="J3" s="48" t="s">
        <v>133</v>
      </c>
      <c r="K3" s="48"/>
    </row>
    <row r="4" spans="2:11" ht="18" customHeight="1" x14ac:dyDescent="0.4">
      <c r="C4" s="57"/>
      <c r="D4" s="58"/>
      <c r="E4" s="8" t="s">
        <v>24</v>
      </c>
      <c r="F4" s="9" t="s">
        <v>131</v>
      </c>
      <c r="G4" s="23">
        <f>SUM(G9:G167)</f>
        <v>592</v>
      </c>
      <c r="H4" s="9" t="s">
        <v>131</v>
      </c>
      <c r="I4" s="23">
        <f>SUM(I9:I167)</f>
        <v>361</v>
      </c>
      <c r="J4" s="9" t="s">
        <v>131</v>
      </c>
      <c r="K4" s="24">
        <f>SUM(K9:K167)</f>
        <v>113</v>
      </c>
    </row>
    <row r="5" spans="2:11" ht="18" customHeight="1" x14ac:dyDescent="0.4">
      <c r="E5" s="10" t="s">
        <v>124</v>
      </c>
      <c r="F5" s="44" t="str">
        <f>IF(F3="マネージャー",INDEX(テーブル!$F$4:$F$13,ROUNDUP(G4/100,0),1),INDEX(テーブル!$I$4:$I$13,ROUNDUP(G4/100,0),1))</f>
        <v>要努力の経理ﾏﾈｰｼﾞｬｰ</v>
      </c>
      <c r="G5" s="45"/>
      <c r="H5" s="44" t="str">
        <f>IF(H3="マネージャー",INDEX(テーブル!$F$4:$F$13,ROUNDUP(I4/100,0),1),INDEX(テーブル!$I$4:$I$13,ROUNDUP(I4/100,0),1))</f>
        <v>有望なｽﾀｯﾌ</v>
      </c>
      <c r="I5" s="45"/>
      <c r="J5" s="46" t="str">
        <f>IF(J3="マネージャー",INDEX(テーブル!$F$4:$F$13,ROUNDUP(K4/100,0),1),INDEX(テーブル!$I$4:$I$13,ROUNDUP(K4/100,0),1))</f>
        <v>要努力のｽﾀｯﾌ</v>
      </c>
      <c r="K5" s="47"/>
    </row>
    <row r="6" spans="2:11" ht="18" customHeight="1" x14ac:dyDescent="0.4"/>
    <row r="7" spans="2:11" ht="18.600000000000001" customHeight="1" x14ac:dyDescent="0.4">
      <c r="C7" s="55" t="s">
        <v>129</v>
      </c>
      <c r="D7" s="51" t="s">
        <v>130</v>
      </c>
      <c r="E7" s="51" t="s">
        <v>68</v>
      </c>
      <c r="F7" s="53" t="s">
        <v>125</v>
      </c>
      <c r="G7" s="53"/>
      <c r="H7" s="53" t="s">
        <v>126</v>
      </c>
      <c r="I7" s="53"/>
      <c r="J7" s="53" t="s">
        <v>127</v>
      </c>
      <c r="K7" s="54"/>
    </row>
    <row r="8" spans="2:11" ht="18.600000000000001" customHeight="1" x14ac:dyDescent="0.4">
      <c r="C8" s="49"/>
      <c r="D8" s="52"/>
      <c r="E8" s="52"/>
      <c r="F8" s="11" t="s">
        <v>124</v>
      </c>
      <c r="G8" s="11" t="s">
        <v>24</v>
      </c>
      <c r="H8" s="11" t="s">
        <v>124</v>
      </c>
      <c r="I8" s="11" t="s">
        <v>24</v>
      </c>
      <c r="J8" s="11" t="s">
        <v>124</v>
      </c>
      <c r="K8" s="12" t="s">
        <v>24</v>
      </c>
    </row>
    <row r="9" spans="2:11" ht="18.600000000000001" customHeight="1" x14ac:dyDescent="0.4">
      <c r="B9" s="1" t="s">
        <v>236</v>
      </c>
      <c r="C9" s="50" t="s">
        <v>193</v>
      </c>
      <c r="D9" s="28" t="s">
        <v>194</v>
      </c>
      <c r="E9" s="14">
        <v>10</v>
      </c>
      <c r="F9" s="15" t="s">
        <v>21</v>
      </c>
      <c r="G9" s="21">
        <f>VLOOKUP(F9,テーブル!$B$4:$C$6,2,FALSE)*$E9/2</f>
        <v>10</v>
      </c>
      <c r="H9" s="15" t="s">
        <v>21</v>
      </c>
      <c r="I9" s="21">
        <f>VLOOKUP(H9,テーブル!$B$4:$C$6,2,FALSE)*$E9/2</f>
        <v>10</v>
      </c>
      <c r="J9" s="15" t="s">
        <v>242</v>
      </c>
      <c r="K9" s="25">
        <f>VLOOKUP(J9,テーブル!$B$4:$C$6,2,FALSE)*$E9/2</f>
        <v>5</v>
      </c>
    </row>
    <row r="10" spans="2:11" ht="18.600000000000001" customHeight="1" x14ac:dyDescent="0.4">
      <c r="B10" s="1" t="s">
        <v>236</v>
      </c>
      <c r="C10" s="56"/>
      <c r="D10" s="28" t="s">
        <v>195</v>
      </c>
      <c r="E10" s="14">
        <v>10</v>
      </c>
      <c r="F10" s="15" t="s">
        <v>242</v>
      </c>
      <c r="G10" s="21">
        <f>VLOOKUP(F10,テーブル!$B$4:$C$6,2,FALSE)*$E10/2</f>
        <v>5</v>
      </c>
      <c r="H10" s="15" t="s">
        <v>242</v>
      </c>
      <c r="I10" s="21">
        <f>VLOOKUP(H10,テーブル!$B$4:$C$6,2,FALSE)*$E10/2</f>
        <v>5</v>
      </c>
      <c r="J10" s="15" t="s">
        <v>242</v>
      </c>
      <c r="K10" s="25">
        <f>VLOOKUP(J10,テーブル!$B$4:$C$6,2,FALSE)*$E10/2</f>
        <v>5</v>
      </c>
    </row>
    <row r="11" spans="2:11" ht="18.600000000000001" customHeight="1" x14ac:dyDescent="0.4">
      <c r="B11" s="1" t="s">
        <v>236</v>
      </c>
      <c r="C11" s="56"/>
      <c r="D11" s="28" t="s">
        <v>196</v>
      </c>
      <c r="E11" s="14">
        <v>10</v>
      </c>
      <c r="F11" s="15" t="s">
        <v>242</v>
      </c>
      <c r="G11" s="21">
        <f>VLOOKUP(F11,テーブル!$B$4:$C$6,2,FALSE)*$E11/2</f>
        <v>5</v>
      </c>
      <c r="H11" s="15" t="s">
        <v>242</v>
      </c>
      <c r="I11" s="21">
        <f>VLOOKUP(H11,テーブル!$B$4:$C$6,2,FALSE)*$E11/2</f>
        <v>5</v>
      </c>
      <c r="J11" s="15" t="s">
        <v>242</v>
      </c>
      <c r="K11" s="25">
        <f>VLOOKUP(J11,テーブル!$B$4:$C$6,2,FALSE)*$E11/2</f>
        <v>5</v>
      </c>
    </row>
    <row r="12" spans="2:11" ht="18.600000000000001" customHeight="1" x14ac:dyDescent="0.4">
      <c r="B12" s="1" t="s">
        <v>236</v>
      </c>
      <c r="C12" s="56"/>
      <c r="D12" s="28" t="s">
        <v>197</v>
      </c>
      <c r="E12" s="14">
        <v>10</v>
      </c>
      <c r="F12" s="15" t="s">
        <v>21</v>
      </c>
      <c r="G12" s="21">
        <f>VLOOKUP(F12,テーブル!$B$4:$C$6,2,FALSE)*$E12/2</f>
        <v>10</v>
      </c>
      <c r="H12" s="15" t="s">
        <v>21</v>
      </c>
      <c r="I12" s="21">
        <f>VLOOKUP(H12,テーブル!$B$4:$C$6,2,FALSE)*$E12/2</f>
        <v>10</v>
      </c>
      <c r="J12" s="15" t="s">
        <v>242</v>
      </c>
      <c r="K12" s="25">
        <f>VLOOKUP(J12,テーブル!$B$4:$C$6,2,FALSE)*$E12/2</f>
        <v>5</v>
      </c>
    </row>
    <row r="13" spans="2:11" ht="18.600000000000001" customHeight="1" x14ac:dyDescent="0.4">
      <c r="B13" s="1" t="s">
        <v>236</v>
      </c>
      <c r="C13" s="55"/>
      <c r="D13" s="28" t="s">
        <v>198</v>
      </c>
      <c r="E13" s="14">
        <v>10</v>
      </c>
      <c r="F13" s="15" t="s">
        <v>21</v>
      </c>
      <c r="G13" s="21">
        <f>VLOOKUP(F13,テーブル!$B$4:$C$6,2,FALSE)*$E13/2</f>
        <v>10</v>
      </c>
      <c r="H13" s="15" t="s">
        <v>21</v>
      </c>
      <c r="I13" s="21">
        <f>VLOOKUP(H13,テーブル!$B$4:$C$6,2,FALSE)*$E13/2</f>
        <v>10</v>
      </c>
      <c r="J13" s="15" t="s">
        <v>242</v>
      </c>
      <c r="K13" s="25">
        <f>VLOOKUP(J13,テーブル!$B$4:$C$6,2,FALSE)*$E13/2</f>
        <v>5</v>
      </c>
    </row>
    <row r="14" spans="2:11" ht="18.600000000000001" customHeight="1" x14ac:dyDescent="0.4">
      <c r="B14" s="1" t="s">
        <v>237</v>
      </c>
      <c r="C14" s="50" t="s">
        <v>169</v>
      </c>
      <c r="D14" s="28" t="s">
        <v>170</v>
      </c>
      <c r="E14" s="14">
        <v>10</v>
      </c>
      <c r="F14" s="15" t="s">
        <v>242</v>
      </c>
      <c r="G14" s="21">
        <f>VLOOKUP(F14,テーブル!$B$4:$C$6,2,FALSE)*$E14/2</f>
        <v>5</v>
      </c>
      <c r="H14" s="15" t="s">
        <v>242</v>
      </c>
      <c r="I14" s="21">
        <f>VLOOKUP(H14,テーブル!$B$4:$C$6,2,FALSE)*$E14/2</f>
        <v>5</v>
      </c>
      <c r="J14" s="15" t="s">
        <v>242</v>
      </c>
      <c r="K14" s="25">
        <f>VLOOKUP(J14,テーブル!$B$4:$C$6,2,FALSE)*$E14/2</f>
        <v>5</v>
      </c>
    </row>
    <row r="15" spans="2:11" ht="18.600000000000001" customHeight="1" x14ac:dyDescent="0.4">
      <c r="B15" s="1" t="s">
        <v>237</v>
      </c>
      <c r="C15" s="56"/>
      <c r="D15" s="28" t="s">
        <v>171</v>
      </c>
      <c r="E15" s="14">
        <v>10</v>
      </c>
      <c r="F15" s="15" t="s">
        <v>242</v>
      </c>
      <c r="G15" s="21">
        <f>VLOOKUP(F15,テーブル!$B$4:$C$6,2,FALSE)*$E15/2</f>
        <v>5</v>
      </c>
      <c r="H15" s="15" t="s">
        <v>21</v>
      </c>
      <c r="I15" s="21">
        <f>VLOOKUP(H15,テーブル!$B$4:$C$6,2,FALSE)*$E15/2</f>
        <v>10</v>
      </c>
      <c r="J15" s="15" t="s">
        <v>242</v>
      </c>
      <c r="K15" s="25">
        <f>VLOOKUP(J15,テーブル!$B$4:$C$6,2,FALSE)*$E15/2</f>
        <v>5</v>
      </c>
    </row>
    <row r="16" spans="2:11" ht="18.600000000000001" customHeight="1" x14ac:dyDescent="0.4">
      <c r="B16" s="1" t="s">
        <v>237</v>
      </c>
      <c r="C16" s="55"/>
      <c r="D16" s="28" t="s">
        <v>172</v>
      </c>
      <c r="E16" s="14">
        <v>10</v>
      </c>
      <c r="F16" s="15" t="s">
        <v>242</v>
      </c>
      <c r="G16" s="21">
        <f>VLOOKUP(F16,テーブル!$B$4:$C$6,2,FALSE)*$E16/2</f>
        <v>5</v>
      </c>
      <c r="H16" s="15" t="s">
        <v>21</v>
      </c>
      <c r="I16" s="21">
        <f>VLOOKUP(H16,テーブル!$B$4:$C$6,2,FALSE)*$E16/2</f>
        <v>10</v>
      </c>
      <c r="J16" s="15" t="s">
        <v>20</v>
      </c>
      <c r="K16" s="25">
        <f>VLOOKUP(J16,テーブル!$B$4:$C$6,2,FALSE)*$E16/2</f>
        <v>0</v>
      </c>
    </row>
    <row r="17" spans="2:11" ht="18.600000000000001" customHeight="1" x14ac:dyDescent="0.4">
      <c r="B17" s="1" t="str">
        <f>C17</f>
        <v>エクセルスキル</v>
      </c>
      <c r="C17" s="49" t="s">
        <v>108</v>
      </c>
      <c r="D17" s="13" t="s">
        <v>109</v>
      </c>
      <c r="E17" s="14">
        <v>20</v>
      </c>
      <c r="F17" s="15" t="s">
        <v>21</v>
      </c>
      <c r="G17" s="21">
        <f>VLOOKUP(F17,テーブル!$B$4:$C$6,2,FALSE)*$E17/2</f>
        <v>20</v>
      </c>
      <c r="H17" s="15" t="s">
        <v>21</v>
      </c>
      <c r="I17" s="21">
        <f>VLOOKUP(H17,テーブル!$B$4:$C$6,2,FALSE)*$E17/2</f>
        <v>20</v>
      </c>
      <c r="J17" s="15" t="s">
        <v>242</v>
      </c>
      <c r="K17" s="25">
        <f>VLOOKUP(J17,テーブル!$B$4:$C$6,2,FALSE)*$E17/2</f>
        <v>10</v>
      </c>
    </row>
    <row r="18" spans="2:11" ht="18.600000000000001" customHeight="1" x14ac:dyDescent="0.4">
      <c r="B18" s="1" t="str">
        <f>B17</f>
        <v>エクセルスキル</v>
      </c>
      <c r="C18" s="49"/>
      <c r="D18" s="13" t="s">
        <v>110</v>
      </c>
      <c r="E18" s="14">
        <v>20</v>
      </c>
      <c r="F18" s="15" t="s">
        <v>21</v>
      </c>
      <c r="G18" s="21">
        <f>VLOOKUP(F18,テーブル!$B$4:$C$6,2,FALSE)*$E18/2</f>
        <v>20</v>
      </c>
      <c r="H18" s="15" t="s">
        <v>242</v>
      </c>
      <c r="I18" s="21">
        <f>VLOOKUP(H18,テーブル!$B$4:$C$6,2,FALSE)*$E18/2</f>
        <v>10</v>
      </c>
      <c r="J18" s="15" t="s">
        <v>242</v>
      </c>
      <c r="K18" s="25">
        <f>VLOOKUP(J18,テーブル!$B$4:$C$6,2,FALSE)*$E18/2</f>
        <v>10</v>
      </c>
    </row>
    <row r="19" spans="2:11" ht="18.600000000000001" customHeight="1" x14ac:dyDescent="0.4">
      <c r="B19" s="1" t="str">
        <f t="shared" ref="B19:B22" si="0">B18</f>
        <v>エクセルスキル</v>
      </c>
      <c r="C19" s="49"/>
      <c r="D19" s="13" t="s">
        <v>199</v>
      </c>
      <c r="E19" s="14">
        <v>20</v>
      </c>
      <c r="F19" s="15" t="s">
        <v>21</v>
      </c>
      <c r="G19" s="21">
        <f>VLOOKUP(F19,テーブル!$B$4:$C$6,2,FALSE)*$E19/2</f>
        <v>20</v>
      </c>
      <c r="H19" s="15" t="s">
        <v>242</v>
      </c>
      <c r="I19" s="21">
        <f>VLOOKUP(H19,テーブル!$B$4:$C$6,2,FALSE)*$E19/2</f>
        <v>10</v>
      </c>
      <c r="J19" s="15" t="s">
        <v>242</v>
      </c>
      <c r="K19" s="25">
        <f>VLOOKUP(J19,テーブル!$B$4:$C$6,2,FALSE)*$E19/2</f>
        <v>10</v>
      </c>
    </row>
    <row r="20" spans="2:11" ht="18.600000000000001" customHeight="1" x14ac:dyDescent="0.4">
      <c r="B20" s="1" t="str">
        <f t="shared" si="0"/>
        <v>エクセルスキル</v>
      </c>
      <c r="C20" s="49"/>
      <c r="D20" s="13" t="s">
        <v>111</v>
      </c>
      <c r="E20" s="14">
        <v>20</v>
      </c>
      <c r="F20" s="15" t="s">
        <v>242</v>
      </c>
      <c r="G20" s="21">
        <f>VLOOKUP(F20,テーブル!$B$4:$C$6,2,FALSE)*$E20/2</f>
        <v>10</v>
      </c>
      <c r="H20" s="15" t="s">
        <v>242</v>
      </c>
      <c r="I20" s="21">
        <f>VLOOKUP(H20,テーブル!$B$4:$C$6,2,FALSE)*$E20/2</f>
        <v>10</v>
      </c>
      <c r="J20" s="15" t="s">
        <v>20</v>
      </c>
      <c r="K20" s="25">
        <f>VLOOKUP(J20,テーブル!$B$4:$C$6,2,FALSE)*$E20/2</f>
        <v>0</v>
      </c>
    </row>
    <row r="21" spans="2:11" ht="18.600000000000001" customHeight="1" x14ac:dyDescent="0.4">
      <c r="B21" s="1" t="str">
        <f t="shared" si="0"/>
        <v>エクセルスキル</v>
      </c>
      <c r="C21" s="49"/>
      <c r="D21" s="13" t="s">
        <v>112</v>
      </c>
      <c r="E21" s="14">
        <v>20</v>
      </c>
      <c r="F21" s="15" t="s">
        <v>21</v>
      </c>
      <c r="G21" s="21">
        <f>VLOOKUP(F21,テーブル!$B$4:$C$6,2,FALSE)*$E21/2</f>
        <v>20</v>
      </c>
      <c r="H21" s="15" t="s">
        <v>242</v>
      </c>
      <c r="I21" s="21">
        <f>VLOOKUP(H21,テーブル!$B$4:$C$6,2,FALSE)*$E21/2</f>
        <v>10</v>
      </c>
      <c r="J21" s="15" t="s">
        <v>20</v>
      </c>
      <c r="K21" s="25">
        <f>VLOOKUP(J21,テーブル!$B$4:$C$6,2,FALSE)*$E21/2</f>
        <v>0</v>
      </c>
    </row>
    <row r="22" spans="2:11" ht="18.600000000000001" customHeight="1" x14ac:dyDescent="0.4">
      <c r="B22" s="1" t="str">
        <f t="shared" si="0"/>
        <v>エクセルスキル</v>
      </c>
      <c r="C22" s="49"/>
      <c r="D22" s="13" t="s">
        <v>222</v>
      </c>
      <c r="E22" s="14">
        <v>20</v>
      </c>
      <c r="F22" s="15" t="s">
        <v>21</v>
      </c>
      <c r="G22" s="21">
        <f>VLOOKUP(F22,テーブル!$B$4:$C$6,2,FALSE)*$E22/2</f>
        <v>20</v>
      </c>
      <c r="H22" s="15" t="s">
        <v>242</v>
      </c>
      <c r="I22" s="21">
        <f>VLOOKUP(H22,テーブル!$B$4:$C$6,2,FALSE)*$E22/2</f>
        <v>10</v>
      </c>
      <c r="J22" s="15" t="s">
        <v>20</v>
      </c>
      <c r="K22" s="25">
        <f>VLOOKUP(J22,テーブル!$B$4:$C$6,2,FALSE)*$E22/2</f>
        <v>0</v>
      </c>
    </row>
    <row r="23" spans="2:11" ht="18.600000000000001" customHeight="1" x14ac:dyDescent="0.4">
      <c r="B23" s="1" t="str">
        <f>B21</f>
        <v>エクセルスキル</v>
      </c>
      <c r="C23" s="49"/>
      <c r="D23" s="13" t="s">
        <v>173</v>
      </c>
      <c r="E23" s="14">
        <v>20</v>
      </c>
      <c r="F23" s="15" t="s">
        <v>242</v>
      </c>
      <c r="G23" s="21">
        <f>VLOOKUP(F23,テーブル!$B$4:$C$6,2,FALSE)*$E23/2</f>
        <v>10</v>
      </c>
      <c r="H23" s="15" t="s">
        <v>242</v>
      </c>
      <c r="I23" s="21">
        <f>VLOOKUP(H23,テーブル!$B$4:$C$6,2,FALSE)*$E23/2</f>
        <v>10</v>
      </c>
      <c r="J23" s="15" t="s">
        <v>20</v>
      </c>
      <c r="K23" s="25">
        <f>VLOOKUP(J23,テーブル!$B$4:$C$6,2,FALSE)*$E23/2</f>
        <v>0</v>
      </c>
    </row>
    <row r="24" spans="2:11" ht="18.600000000000001" customHeight="1" x14ac:dyDescent="0.4">
      <c r="B24" s="1" t="s">
        <v>0</v>
      </c>
      <c r="C24" s="49" t="s">
        <v>1</v>
      </c>
      <c r="D24" s="16" t="s">
        <v>203</v>
      </c>
      <c r="E24" s="17">
        <v>6</v>
      </c>
      <c r="F24" s="15" t="s">
        <v>21</v>
      </c>
      <c r="G24" s="21">
        <f>VLOOKUP(F24,テーブル!$B$4:$C$6,2,FALSE)*$E24/2</f>
        <v>6</v>
      </c>
      <c r="H24" s="15" t="s">
        <v>21</v>
      </c>
      <c r="I24" s="21">
        <f>VLOOKUP(H24,テーブル!$B$4:$C$6,2,FALSE)*$E24/2</f>
        <v>6</v>
      </c>
      <c r="J24" s="15" t="s">
        <v>242</v>
      </c>
      <c r="K24" s="25">
        <f>VLOOKUP(J24,テーブル!$B$4:$C$6,2,FALSE)*$E24/2</f>
        <v>3</v>
      </c>
    </row>
    <row r="25" spans="2:11" ht="18.600000000000001" customHeight="1" x14ac:dyDescent="0.4">
      <c r="B25" s="1" t="s">
        <v>0</v>
      </c>
      <c r="C25" s="49"/>
      <c r="D25" s="16" t="s">
        <v>202</v>
      </c>
      <c r="E25" s="17">
        <v>6</v>
      </c>
      <c r="F25" s="15" t="s">
        <v>21</v>
      </c>
      <c r="G25" s="21">
        <f>VLOOKUP(F25,テーブル!$B$4:$C$6,2,FALSE)*$E25/2</f>
        <v>6</v>
      </c>
      <c r="H25" s="15" t="s">
        <v>21</v>
      </c>
      <c r="I25" s="21">
        <f>VLOOKUP(H25,テーブル!$B$4:$C$6,2,FALSE)*$E25/2</f>
        <v>6</v>
      </c>
      <c r="J25" s="15" t="s">
        <v>242</v>
      </c>
      <c r="K25" s="25">
        <f>VLOOKUP(J25,テーブル!$B$4:$C$6,2,FALSE)*$E25/2</f>
        <v>3</v>
      </c>
    </row>
    <row r="26" spans="2:11" ht="18.600000000000001" customHeight="1" x14ac:dyDescent="0.4">
      <c r="B26" s="1" t="s">
        <v>0</v>
      </c>
      <c r="C26" s="49"/>
      <c r="D26" s="16" t="s">
        <v>204</v>
      </c>
      <c r="E26" s="17">
        <v>6</v>
      </c>
      <c r="F26" s="15" t="s">
        <v>21</v>
      </c>
      <c r="G26" s="21">
        <f>VLOOKUP(F26,テーブル!$B$4:$C$6,2,FALSE)*$E26/2</f>
        <v>6</v>
      </c>
      <c r="H26" s="15" t="s">
        <v>21</v>
      </c>
      <c r="I26" s="21">
        <f>VLOOKUP(H26,テーブル!$B$4:$C$6,2,FALSE)*$E26/2</f>
        <v>6</v>
      </c>
      <c r="J26" s="15" t="s">
        <v>242</v>
      </c>
      <c r="K26" s="25">
        <f>VLOOKUP(J26,テーブル!$B$4:$C$6,2,FALSE)*$E26/2</f>
        <v>3</v>
      </c>
    </row>
    <row r="27" spans="2:11" ht="18.600000000000001" customHeight="1" x14ac:dyDescent="0.4">
      <c r="B27" s="1" t="s">
        <v>0</v>
      </c>
      <c r="C27" s="49"/>
      <c r="D27" s="16" t="s">
        <v>205</v>
      </c>
      <c r="E27" s="17">
        <v>6</v>
      </c>
      <c r="F27" s="15" t="s">
        <v>21</v>
      </c>
      <c r="G27" s="21">
        <f>VLOOKUP(F27,テーブル!$B$4:$C$6,2,FALSE)*$E27/2</f>
        <v>6</v>
      </c>
      <c r="H27" s="15" t="s">
        <v>21</v>
      </c>
      <c r="I27" s="21">
        <f>VLOOKUP(H27,テーブル!$B$4:$C$6,2,FALSE)*$E27/2</f>
        <v>6</v>
      </c>
      <c r="J27" s="15" t="s">
        <v>242</v>
      </c>
      <c r="K27" s="25">
        <f>VLOOKUP(J27,テーブル!$B$4:$C$6,2,FALSE)*$E27/2</f>
        <v>3</v>
      </c>
    </row>
    <row r="28" spans="2:11" ht="18.600000000000001" customHeight="1" x14ac:dyDescent="0.4">
      <c r="B28" s="1" t="s">
        <v>0</v>
      </c>
      <c r="C28" s="49"/>
      <c r="D28" s="16" t="s">
        <v>206</v>
      </c>
      <c r="E28" s="17">
        <v>6</v>
      </c>
      <c r="F28" s="15" t="s">
        <v>21</v>
      </c>
      <c r="G28" s="21">
        <f>VLOOKUP(F28,テーブル!$B$4:$C$6,2,FALSE)*$E28/2</f>
        <v>6</v>
      </c>
      <c r="H28" s="15" t="s">
        <v>21</v>
      </c>
      <c r="I28" s="21">
        <f>VLOOKUP(H28,テーブル!$B$4:$C$6,2,FALSE)*$E28/2</f>
        <v>6</v>
      </c>
      <c r="J28" s="15" t="s">
        <v>242</v>
      </c>
      <c r="K28" s="25">
        <f>VLOOKUP(J28,テーブル!$B$4:$C$6,2,FALSE)*$E28/2</f>
        <v>3</v>
      </c>
    </row>
    <row r="29" spans="2:11" ht="18.600000000000001" customHeight="1" x14ac:dyDescent="0.4">
      <c r="B29" s="1" t="s">
        <v>0</v>
      </c>
      <c r="C29" s="49"/>
      <c r="D29" s="16" t="s">
        <v>200</v>
      </c>
      <c r="E29" s="17">
        <v>6</v>
      </c>
      <c r="F29" s="15" t="s">
        <v>21</v>
      </c>
      <c r="G29" s="21">
        <f>VLOOKUP(F29,テーブル!$B$4:$C$6,2,FALSE)*$E29/2</f>
        <v>6</v>
      </c>
      <c r="H29" s="15" t="s">
        <v>21</v>
      </c>
      <c r="I29" s="21">
        <f>VLOOKUP(H29,テーブル!$B$4:$C$6,2,FALSE)*$E29/2</f>
        <v>6</v>
      </c>
      <c r="J29" s="15" t="s">
        <v>242</v>
      </c>
      <c r="K29" s="25">
        <f>VLOOKUP(J29,テーブル!$B$4:$C$6,2,FALSE)*$E29/2</f>
        <v>3</v>
      </c>
    </row>
    <row r="30" spans="2:11" ht="18.600000000000001" customHeight="1" x14ac:dyDescent="0.4">
      <c r="B30" s="1" t="s">
        <v>0</v>
      </c>
      <c r="C30" s="49"/>
      <c r="D30" s="16" t="s">
        <v>201</v>
      </c>
      <c r="E30" s="17">
        <v>6</v>
      </c>
      <c r="F30" s="15" t="s">
        <v>21</v>
      </c>
      <c r="G30" s="21">
        <f>VLOOKUP(F30,テーブル!$B$4:$C$6,2,FALSE)*$E30/2</f>
        <v>6</v>
      </c>
      <c r="H30" s="15" t="s">
        <v>21</v>
      </c>
      <c r="I30" s="21">
        <f>VLOOKUP(H30,テーブル!$B$4:$C$6,2,FALSE)*$E30/2</f>
        <v>6</v>
      </c>
      <c r="J30" s="15" t="s">
        <v>242</v>
      </c>
      <c r="K30" s="25">
        <f>VLOOKUP(J30,テーブル!$B$4:$C$6,2,FALSE)*$E30/2</f>
        <v>3</v>
      </c>
    </row>
    <row r="31" spans="2:11" ht="18.600000000000001" customHeight="1" x14ac:dyDescent="0.4">
      <c r="B31" s="1" t="s">
        <v>0</v>
      </c>
      <c r="C31" s="49"/>
      <c r="D31" s="16" t="s">
        <v>5</v>
      </c>
      <c r="E31" s="17">
        <v>6</v>
      </c>
      <c r="F31" s="15" t="s">
        <v>21</v>
      </c>
      <c r="G31" s="21">
        <f>VLOOKUP(F31,テーブル!$B$4:$C$6,2,FALSE)*$E31/2</f>
        <v>6</v>
      </c>
      <c r="H31" s="15" t="s">
        <v>21</v>
      </c>
      <c r="I31" s="21">
        <f>VLOOKUP(H31,テーブル!$B$4:$C$6,2,FALSE)*$E31/2</f>
        <v>6</v>
      </c>
      <c r="J31" s="15" t="s">
        <v>242</v>
      </c>
      <c r="K31" s="25">
        <f>VLOOKUP(J31,テーブル!$B$4:$C$6,2,FALSE)*$E31/2</f>
        <v>3</v>
      </c>
    </row>
    <row r="32" spans="2:11" ht="18.600000000000001" customHeight="1" x14ac:dyDescent="0.4">
      <c r="B32" s="1" t="s">
        <v>0</v>
      </c>
      <c r="C32" s="49"/>
      <c r="D32" s="16" t="s">
        <v>2</v>
      </c>
      <c r="E32" s="17">
        <v>6</v>
      </c>
      <c r="F32" s="15" t="s">
        <v>21</v>
      </c>
      <c r="G32" s="21">
        <f>VLOOKUP(F32,テーブル!$B$4:$C$6,2,FALSE)*$E32/2</f>
        <v>6</v>
      </c>
      <c r="H32" s="15" t="s">
        <v>21</v>
      </c>
      <c r="I32" s="21">
        <f>VLOOKUP(H32,テーブル!$B$4:$C$6,2,FALSE)*$E32/2</f>
        <v>6</v>
      </c>
      <c r="J32" s="15" t="s">
        <v>242</v>
      </c>
      <c r="K32" s="25">
        <f>VLOOKUP(J32,テーブル!$B$4:$C$6,2,FALSE)*$E32/2</f>
        <v>3</v>
      </c>
    </row>
    <row r="33" spans="2:11" ht="18.600000000000001" customHeight="1" x14ac:dyDescent="0.4">
      <c r="B33" s="1" t="s">
        <v>0</v>
      </c>
      <c r="C33" s="49"/>
      <c r="D33" s="16" t="s">
        <v>207</v>
      </c>
      <c r="E33" s="17">
        <v>6</v>
      </c>
      <c r="F33" s="15" t="s">
        <v>21</v>
      </c>
      <c r="G33" s="21">
        <f>VLOOKUP(F33,テーブル!$B$4:$C$6,2,FALSE)*$E33/2</f>
        <v>6</v>
      </c>
      <c r="H33" s="15" t="s">
        <v>21</v>
      </c>
      <c r="I33" s="21">
        <f>VLOOKUP(H33,テーブル!$B$4:$C$6,2,FALSE)*$E33/2</f>
        <v>6</v>
      </c>
      <c r="J33" s="15" t="s">
        <v>242</v>
      </c>
      <c r="K33" s="25">
        <f>VLOOKUP(J33,テーブル!$B$4:$C$6,2,FALSE)*$E33/2</f>
        <v>3</v>
      </c>
    </row>
    <row r="34" spans="2:11" ht="18.600000000000001" customHeight="1" x14ac:dyDescent="0.4">
      <c r="B34" s="1" t="s">
        <v>0</v>
      </c>
      <c r="C34" s="49"/>
      <c r="D34" s="16" t="s">
        <v>208</v>
      </c>
      <c r="E34" s="17">
        <v>6</v>
      </c>
      <c r="F34" s="15" t="s">
        <v>21</v>
      </c>
      <c r="G34" s="21">
        <f>VLOOKUP(F34,テーブル!$B$4:$C$6,2,FALSE)*$E34/2</f>
        <v>6</v>
      </c>
      <c r="H34" s="15" t="s">
        <v>21</v>
      </c>
      <c r="I34" s="21">
        <f>VLOOKUP(H34,テーブル!$B$4:$C$6,2,FALSE)*$E34/2</f>
        <v>6</v>
      </c>
      <c r="J34" s="15" t="s">
        <v>242</v>
      </c>
      <c r="K34" s="25">
        <f>VLOOKUP(J34,テーブル!$B$4:$C$6,2,FALSE)*$E34/2</f>
        <v>3</v>
      </c>
    </row>
    <row r="35" spans="2:11" ht="18.600000000000001" customHeight="1" x14ac:dyDescent="0.4">
      <c r="B35" s="1" t="s">
        <v>0</v>
      </c>
      <c r="C35" s="49"/>
      <c r="D35" s="16" t="s">
        <v>6</v>
      </c>
      <c r="E35" s="17">
        <v>6</v>
      </c>
      <c r="F35" s="15" t="s">
        <v>21</v>
      </c>
      <c r="G35" s="21">
        <f>VLOOKUP(F35,テーブル!$B$4:$C$6,2,FALSE)*$E35/2</f>
        <v>6</v>
      </c>
      <c r="H35" s="15" t="s">
        <v>21</v>
      </c>
      <c r="I35" s="21">
        <f>VLOOKUP(H35,テーブル!$B$4:$C$6,2,FALSE)*$E35/2</f>
        <v>6</v>
      </c>
      <c r="J35" s="15" t="s">
        <v>242</v>
      </c>
      <c r="K35" s="25">
        <f>VLOOKUP(J35,テーブル!$B$4:$C$6,2,FALSE)*$E35/2</f>
        <v>3</v>
      </c>
    </row>
    <row r="36" spans="2:11" ht="18.600000000000001" customHeight="1" x14ac:dyDescent="0.4">
      <c r="B36" s="1" t="s">
        <v>0</v>
      </c>
      <c r="C36" s="49"/>
      <c r="D36" s="16" t="s">
        <v>3</v>
      </c>
      <c r="E36" s="17">
        <v>6</v>
      </c>
      <c r="F36" s="15" t="s">
        <v>20</v>
      </c>
      <c r="G36" s="21">
        <f>VLOOKUP(F36,テーブル!$B$4:$C$6,2,FALSE)*$E36/2</f>
        <v>0</v>
      </c>
      <c r="H36" s="15" t="s">
        <v>242</v>
      </c>
      <c r="I36" s="21">
        <f>VLOOKUP(H36,テーブル!$B$4:$C$6,2,FALSE)*$E36/2</f>
        <v>3</v>
      </c>
      <c r="J36" s="15" t="s">
        <v>20</v>
      </c>
      <c r="K36" s="25">
        <f>VLOOKUP(J36,テーブル!$B$4:$C$6,2,FALSE)*$E36/2</f>
        <v>0</v>
      </c>
    </row>
    <row r="37" spans="2:11" ht="18.600000000000001" customHeight="1" x14ac:dyDescent="0.4">
      <c r="B37" s="1" t="s">
        <v>0</v>
      </c>
      <c r="C37" s="49"/>
      <c r="D37" s="16" t="s">
        <v>7</v>
      </c>
      <c r="E37" s="17">
        <v>6</v>
      </c>
      <c r="F37" s="15" t="s">
        <v>20</v>
      </c>
      <c r="G37" s="21">
        <f>VLOOKUP(F37,テーブル!$B$4:$C$6,2,FALSE)*$E37/2</f>
        <v>0</v>
      </c>
      <c r="H37" s="15" t="s">
        <v>242</v>
      </c>
      <c r="I37" s="21">
        <f>VLOOKUP(H37,テーブル!$B$4:$C$6,2,FALSE)*$E37/2</f>
        <v>3</v>
      </c>
      <c r="J37" s="15" t="s">
        <v>20</v>
      </c>
      <c r="K37" s="25">
        <f>VLOOKUP(J37,テーブル!$B$4:$C$6,2,FALSE)*$E37/2</f>
        <v>0</v>
      </c>
    </row>
    <row r="38" spans="2:11" ht="18.600000000000001" customHeight="1" x14ac:dyDescent="0.4">
      <c r="B38" s="1" t="s">
        <v>0</v>
      </c>
      <c r="C38" s="49"/>
      <c r="D38" s="16" t="s">
        <v>4</v>
      </c>
      <c r="E38" s="17">
        <v>6</v>
      </c>
      <c r="F38" s="15" t="s">
        <v>20</v>
      </c>
      <c r="G38" s="21">
        <f>VLOOKUP(F38,テーブル!$B$4:$C$6,2,FALSE)*$E38/2</f>
        <v>0</v>
      </c>
      <c r="H38" s="15" t="s">
        <v>20</v>
      </c>
      <c r="I38" s="21">
        <f>VLOOKUP(H38,テーブル!$B$4:$C$6,2,FALSE)*$E38/2</f>
        <v>0</v>
      </c>
      <c r="J38" s="15" t="s">
        <v>20</v>
      </c>
      <c r="K38" s="25">
        <f>VLOOKUP(J38,テーブル!$B$4:$C$6,2,FALSE)*$E38/2</f>
        <v>0</v>
      </c>
    </row>
    <row r="39" spans="2:11" ht="18.600000000000001" customHeight="1" x14ac:dyDescent="0.4">
      <c r="B39" s="1" t="str">
        <f>C39</f>
        <v>売上処理</v>
      </c>
      <c r="C39" s="49" t="s">
        <v>14</v>
      </c>
      <c r="D39" s="16" t="s">
        <v>15</v>
      </c>
      <c r="E39" s="17">
        <v>6</v>
      </c>
      <c r="F39" s="15" t="s">
        <v>21</v>
      </c>
      <c r="G39" s="21">
        <f>VLOOKUP(F39,テーブル!$B$4:$C$6,2,FALSE)*$E39/2</f>
        <v>6</v>
      </c>
      <c r="H39" s="15" t="s">
        <v>242</v>
      </c>
      <c r="I39" s="21">
        <f>VLOOKUP(H39,テーブル!$B$4:$C$6,2,FALSE)*$E39/2</f>
        <v>3</v>
      </c>
      <c r="J39" s="15" t="s">
        <v>20</v>
      </c>
      <c r="K39" s="25">
        <f>VLOOKUP(J39,テーブル!$B$4:$C$6,2,FALSE)*$E39/2</f>
        <v>0</v>
      </c>
    </row>
    <row r="40" spans="2:11" ht="18.600000000000001" customHeight="1" x14ac:dyDescent="0.4">
      <c r="B40" s="1" t="str">
        <f t="shared" ref="B40:B89" si="1">B39</f>
        <v>売上処理</v>
      </c>
      <c r="C40" s="49"/>
      <c r="D40" s="16" t="s">
        <v>16</v>
      </c>
      <c r="E40" s="17">
        <v>6</v>
      </c>
      <c r="F40" s="15" t="s">
        <v>21</v>
      </c>
      <c r="G40" s="21">
        <f>VLOOKUP(F40,テーブル!$B$4:$C$6,2,FALSE)*$E40/2</f>
        <v>6</v>
      </c>
      <c r="H40" s="15" t="s">
        <v>21</v>
      </c>
      <c r="I40" s="21">
        <f>VLOOKUP(H40,テーブル!$B$4:$C$6,2,FALSE)*$E40/2</f>
        <v>6</v>
      </c>
      <c r="J40" s="15" t="s">
        <v>20</v>
      </c>
      <c r="K40" s="25">
        <f>VLOOKUP(J40,テーブル!$B$4:$C$6,2,FALSE)*$E40/2</f>
        <v>0</v>
      </c>
    </row>
    <row r="41" spans="2:11" ht="18.600000000000001" customHeight="1" x14ac:dyDescent="0.4">
      <c r="B41" s="1" t="str">
        <f>C41</f>
        <v>売上債権管理</v>
      </c>
      <c r="C41" s="49" t="s">
        <v>8</v>
      </c>
      <c r="D41" s="16" t="s">
        <v>9</v>
      </c>
      <c r="E41" s="17">
        <v>6</v>
      </c>
      <c r="F41" s="15" t="s">
        <v>242</v>
      </c>
      <c r="G41" s="21">
        <f>VLOOKUP(F41,テーブル!$B$4:$C$6,2,FALSE)*$E41/2</f>
        <v>3</v>
      </c>
      <c r="H41" s="15" t="s">
        <v>242</v>
      </c>
      <c r="I41" s="21">
        <f>VLOOKUP(H41,テーブル!$B$4:$C$6,2,FALSE)*$E41/2</f>
        <v>3</v>
      </c>
      <c r="J41" s="15" t="s">
        <v>20</v>
      </c>
      <c r="K41" s="25">
        <f>VLOOKUP(J41,テーブル!$B$4:$C$6,2,FALSE)*$E41/2</f>
        <v>0</v>
      </c>
    </row>
    <row r="42" spans="2:11" ht="18.600000000000001" customHeight="1" x14ac:dyDescent="0.4">
      <c r="B42" s="1" t="str">
        <f t="shared" si="1"/>
        <v>売上債権管理</v>
      </c>
      <c r="C42" s="49"/>
      <c r="D42" s="16" t="s">
        <v>10</v>
      </c>
      <c r="E42" s="17">
        <v>6</v>
      </c>
      <c r="F42" s="15" t="s">
        <v>21</v>
      </c>
      <c r="G42" s="21">
        <f>VLOOKUP(F42,テーブル!$B$4:$C$6,2,FALSE)*$E42/2</f>
        <v>6</v>
      </c>
      <c r="H42" s="15" t="s">
        <v>242</v>
      </c>
      <c r="I42" s="21">
        <f>VLOOKUP(H42,テーブル!$B$4:$C$6,2,FALSE)*$E42/2</f>
        <v>3</v>
      </c>
      <c r="J42" s="15" t="s">
        <v>20</v>
      </c>
      <c r="K42" s="25">
        <f>VLOOKUP(J42,テーブル!$B$4:$C$6,2,FALSE)*$E42/2</f>
        <v>0</v>
      </c>
    </row>
    <row r="43" spans="2:11" ht="18.600000000000001" customHeight="1" x14ac:dyDescent="0.4">
      <c r="B43" s="1" t="str">
        <f t="shared" si="1"/>
        <v>売上債権管理</v>
      </c>
      <c r="C43" s="49"/>
      <c r="D43" s="16" t="s">
        <v>11</v>
      </c>
      <c r="E43" s="17">
        <v>6</v>
      </c>
      <c r="F43" s="15" t="s">
        <v>242</v>
      </c>
      <c r="G43" s="21">
        <f>VLOOKUP(F43,テーブル!$B$4:$C$6,2,FALSE)*$E43/2</f>
        <v>3</v>
      </c>
      <c r="H43" s="15" t="s">
        <v>20</v>
      </c>
      <c r="I43" s="21">
        <f>VLOOKUP(H43,テーブル!$B$4:$C$6,2,FALSE)*$E43/2</f>
        <v>0</v>
      </c>
      <c r="J43" s="15" t="s">
        <v>20</v>
      </c>
      <c r="K43" s="25">
        <f>VLOOKUP(J43,テーブル!$B$4:$C$6,2,FALSE)*$E43/2</f>
        <v>0</v>
      </c>
    </row>
    <row r="44" spans="2:11" ht="18.600000000000001" customHeight="1" x14ac:dyDescent="0.4">
      <c r="B44" s="1" t="str">
        <f t="shared" si="1"/>
        <v>売上債権管理</v>
      </c>
      <c r="C44" s="49"/>
      <c r="D44" s="16" t="s">
        <v>12</v>
      </c>
      <c r="E44" s="17">
        <v>6</v>
      </c>
      <c r="F44" s="15" t="s">
        <v>242</v>
      </c>
      <c r="G44" s="21">
        <f>VLOOKUP(F44,テーブル!$B$4:$C$6,2,FALSE)*$E44/2</f>
        <v>3</v>
      </c>
      <c r="H44" s="15" t="s">
        <v>242</v>
      </c>
      <c r="I44" s="21">
        <f>VLOOKUP(H44,テーブル!$B$4:$C$6,2,FALSE)*$E44/2</f>
        <v>3</v>
      </c>
      <c r="J44" s="15" t="s">
        <v>20</v>
      </c>
      <c r="K44" s="25">
        <f>VLOOKUP(J44,テーブル!$B$4:$C$6,2,FALSE)*$E44/2</f>
        <v>0</v>
      </c>
    </row>
    <row r="45" spans="2:11" ht="18.600000000000001" customHeight="1" x14ac:dyDescent="0.4">
      <c r="B45" s="1" t="str">
        <f t="shared" si="1"/>
        <v>売上債権管理</v>
      </c>
      <c r="C45" s="49"/>
      <c r="D45" s="16" t="s">
        <v>13</v>
      </c>
      <c r="E45" s="17">
        <v>6</v>
      </c>
      <c r="F45" s="15" t="s">
        <v>21</v>
      </c>
      <c r="G45" s="21">
        <f>VLOOKUP(F45,テーブル!$B$4:$C$6,2,FALSE)*$E45/2</f>
        <v>6</v>
      </c>
      <c r="H45" s="15" t="s">
        <v>20</v>
      </c>
      <c r="I45" s="21">
        <f>VLOOKUP(H45,テーブル!$B$4:$C$6,2,FALSE)*$E45/2</f>
        <v>0</v>
      </c>
      <c r="J45" s="15" t="s">
        <v>20</v>
      </c>
      <c r="K45" s="25">
        <f>VLOOKUP(J45,テーブル!$B$4:$C$6,2,FALSE)*$E45/2</f>
        <v>0</v>
      </c>
    </row>
    <row r="46" spans="2:11" ht="18.600000000000001" customHeight="1" x14ac:dyDescent="0.4">
      <c r="B46" s="1" t="str">
        <f>C46</f>
        <v>仕入処理</v>
      </c>
      <c r="C46" s="49" t="s">
        <v>17</v>
      </c>
      <c r="D46" s="16" t="s">
        <v>18</v>
      </c>
      <c r="E46" s="17">
        <v>6</v>
      </c>
      <c r="F46" s="15" t="s">
        <v>21</v>
      </c>
      <c r="G46" s="21">
        <f>VLOOKUP(F46,テーブル!$B$4:$C$6,2,FALSE)*$E46/2</f>
        <v>6</v>
      </c>
      <c r="H46" s="15" t="s">
        <v>242</v>
      </c>
      <c r="I46" s="21">
        <f>VLOOKUP(H46,テーブル!$B$4:$C$6,2,FALSE)*$E46/2</f>
        <v>3</v>
      </c>
      <c r="J46" s="15" t="s">
        <v>20</v>
      </c>
      <c r="K46" s="25">
        <f>VLOOKUP(J46,テーブル!$B$4:$C$6,2,FALSE)*$E46/2</f>
        <v>0</v>
      </c>
    </row>
    <row r="47" spans="2:11" ht="18.600000000000001" customHeight="1" x14ac:dyDescent="0.4">
      <c r="B47" s="1" t="str">
        <f t="shared" si="1"/>
        <v>仕入処理</v>
      </c>
      <c r="C47" s="49"/>
      <c r="D47" s="16" t="s">
        <v>19</v>
      </c>
      <c r="E47" s="17">
        <v>6</v>
      </c>
      <c r="F47" s="15" t="s">
        <v>21</v>
      </c>
      <c r="G47" s="21">
        <f>VLOOKUP(F47,テーブル!$B$4:$C$6,2,FALSE)*$E47/2</f>
        <v>6</v>
      </c>
      <c r="H47" s="15" t="s">
        <v>242</v>
      </c>
      <c r="I47" s="21">
        <f>VLOOKUP(H47,テーブル!$B$4:$C$6,2,FALSE)*$E47/2</f>
        <v>3</v>
      </c>
      <c r="J47" s="15" t="s">
        <v>242</v>
      </c>
      <c r="K47" s="25">
        <f>VLOOKUP(J47,テーブル!$B$4:$C$6,2,FALSE)*$E47/2</f>
        <v>3</v>
      </c>
    </row>
    <row r="48" spans="2:11" ht="18.600000000000001" customHeight="1" x14ac:dyDescent="0.4">
      <c r="B48" s="1" t="str">
        <f>C48</f>
        <v>買掛債務管理</v>
      </c>
      <c r="C48" s="18" t="s">
        <v>25</v>
      </c>
      <c r="D48" s="13" t="s">
        <v>26</v>
      </c>
      <c r="E48" s="17">
        <v>6</v>
      </c>
      <c r="F48" s="15" t="s">
        <v>21</v>
      </c>
      <c r="G48" s="21">
        <f>VLOOKUP(F48,テーブル!$B$4:$C$6,2,FALSE)*$E48/2</f>
        <v>6</v>
      </c>
      <c r="H48" s="15" t="s">
        <v>242</v>
      </c>
      <c r="I48" s="21">
        <f>VLOOKUP(H48,テーブル!$B$4:$C$6,2,FALSE)*$E48/2</f>
        <v>3</v>
      </c>
      <c r="J48" s="15" t="s">
        <v>20</v>
      </c>
      <c r="K48" s="25">
        <f>VLOOKUP(J48,テーブル!$B$4:$C$6,2,FALSE)*$E48/2</f>
        <v>0</v>
      </c>
    </row>
    <row r="49" spans="2:11" ht="18.600000000000001" customHeight="1" x14ac:dyDescent="0.4">
      <c r="B49" s="1" t="str">
        <f>C49</f>
        <v>負債管理</v>
      </c>
      <c r="C49" s="18" t="s">
        <v>27</v>
      </c>
      <c r="D49" s="13" t="s">
        <v>28</v>
      </c>
      <c r="E49" s="17">
        <v>6</v>
      </c>
      <c r="F49" s="15" t="s">
        <v>21</v>
      </c>
      <c r="G49" s="21">
        <f>VLOOKUP(F49,テーブル!$B$4:$C$6,2,FALSE)*$E49/2</f>
        <v>6</v>
      </c>
      <c r="H49" s="15" t="s">
        <v>242</v>
      </c>
      <c r="I49" s="21">
        <f>VLOOKUP(H49,テーブル!$B$4:$C$6,2,FALSE)*$E49/2</f>
        <v>3</v>
      </c>
      <c r="J49" s="15" t="s">
        <v>20</v>
      </c>
      <c r="K49" s="25">
        <f>VLOOKUP(J49,テーブル!$B$4:$C$6,2,FALSE)*$E49/2</f>
        <v>0</v>
      </c>
    </row>
    <row r="50" spans="2:11" ht="18.600000000000001" customHeight="1" x14ac:dyDescent="0.4">
      <c r="B50" s="1" t="str">
        <f>C50</f>
        <v>原価管理</v>
      </c>
      <c r="C50" s="49" t="s">
        <v>29</v>
      </c>
      <c r="D50" s="13" t="s">
        <v>30</v>
      </c>
      <c r="E50" s="17">
        <v>6</v>
      </c>
      <c r="F50" s="15" t="s">
        <v>242</v>
      </c>
      <c r="G50" s="21">
        <f>VLOOKUP(F50,テーブル!$B$4:$C$6,2,FALSE)*$E50/2</f>
        <v>3</v>
      </c>
      <c r="H50" s="15" t="s">
        <v>242</v>
      </c>
      <c r="I50" s="21">
        <f>VLOOKUP(H50,テーブル!$B$4:$C$6,2,FALSE)*$E50/2</f>
        <v>3</v>
      </c>
      <c r="J50" s="15" t="s">
        <v>20</v>
      </c>
      <c r="K50" s="25">
        <f>VLOOKUP(J50,テーブル!$B$4:$C$6,2,FALSE)*$E50/2</f>
        <v>0</v>
      </c>
    </row>
    <row r="51" spans="2:11" ht="18.600000000000001" customHeight="1" x14ac:dyDescent="0.4">
      <c r="B51" s="1" t="str">
        <f t="shared" si="1"/>
        <v>原価管理</v>
      </c>
      <c r="C51" s="49"/>
      <c r="D51" s="13" t="s">
        <v>31</v>
      </c>
      <c r="E51" s="17">
        <v>6</v>
      </c>
      <c r="F51" s="15" t="s">
        <v>242</v>
      </c>
      <c r="G51" s="21">
        <f>VLOOKUP(F51,テーブル!$B$4:$C$6,2,FALSE)*$E51/2</f>
        <v>3</v>
      </c>
      <c r="H51" s="15" t="s">
        <v>242</v>
      </c>
      <c r="I51" s="21">
        <f>VLOOKUP(H51,テーブル!$B$4:$C$6,2,FALSE)*$E51/2</f>
        <v>3</v>
      </c>
      <c r="J51" s="15" t="s">
        <v>20</v>
      </c>
      <c r="K51" s="25">
        <f>VLOOKUP(J51,テーブル!$B$4:$C$6,2,FALSE)*$E51/2</f>
        <v>0</v>
      </c>
    </row>
    <row r="52" spans="2:11" ht="18.600000000000001" customHeight="1" x14ac:dyDescent="0.4">
      <c r="B52" s="1" t="str">
        <f t="shared" si="1"/>
        <v>原価管理</v>
      </c>
      <c r="C52" s="49"/>
      <c r="D52" s="13" t="s">
        <v>32</v>
      </c>
      <c r="E52" s="17">
        <v>6</v>
      </c>
      <c r="F52" s="15" t="s">
        <v>242</v>
      </c>
      <c r="G52" s="21">
        <f>VLOOKUP(F52,テーブル!$B$4:$C$6,2,FALSE)*$E52/2</f>
        <v>3</v>
      </c>
      <c r="H52" s="15" t="s">
        <v>242</v>
      </c>
      <c r="I52" s="21">
        <f>VLOOKUP(H52,テーブル!$B$4:$C$6,2,FALSE)*$E52/2</f>
        <v>3</v>
      </c>
      <c r="J52" s="15" t="s">
        <v>20</v>
      </c>
      <c r="K52" s="25">
        <f>VLOOKUP(J52,テーブル!$B$4:$C$6,2,FALSE)*$E52/2</f>
        <v>0</v>
      </c>
    </row>
    <row r="53" spans="2:11" ht="18.600000000000001" customHeight="1" x14ac:dyDescent="0.4">
      <c r="B53" s="1" t="str">
        <f t="shared" si="1"/>
        <v>原価管理</v>
      </c>
      <c r="C53" s="49"/>
      <c r="D53" s="13" t="s">
        <v>33</v>
      </c>
      <c r="E53" s="17">
        <v>6</v>
      </c>
      <c r="F53" s="15" t="s">
        <v>242</v>
      </c>
      <c r="G53" s="21">
        <f>VLOOKUP(F53,テーブル!$B$4:$C$6,2,FALSE)*$E53/2</f>
        <v>3</v>
      </c>
      <c r="H53" s="15" t="s">
        <v>242</v>
      </c>
      <c r="I53" s="21">
        <f>VLOOKUP(H53,テーブル!$B$4:$C$6,2,FALSE)*$E53/2</f>
        <v>3</v>
      </c>
      <c r="J53" s="15" t="s">
        <v>20</v>
      </c>
      <c r="K53" s="25">
        <f>VLOOKUP(J53,テーブル!$B$4:$C$6,2,FALSE)*$E53/2</f>
        <v>0</v>
      </c>
    </row>
    <row r="54" spans="2:11" ht="18.600000000000001" customHeight="1" x14ac:dyDescent="0.4">
      <c r="B54" s="1" t="str">
        <f>C54</f>
        <v>経理基本方針</v>
      </c>
      <c r="C54" s="50" t="s">
        <v>218</v>
      </c>
      <c r="D54" s="13" t="s">
        <v>210</v>
      </c>
      <c r="E54" s="17">
        <v>6</v>
      </c>
      <c r="F54" s="15" t="s">
        <v>242</v>
      </c>
      <c r="G54" s="21">
        <f>VLOOKUP(F54,テーブル!$B$4:$C$6,2,FALSE)*$E54/2</f>
        <v>3</v>
      </c>
      <c r="H54" s="15" t="s">
        <v>20</v>
      </c>
      <c r="I54" s="21">
        <f>VLOOKUP(H54,テーブル!$B$4:$C$6,2,FALSE)*$E54/2</f>
        <v>0</v>
      </c>
      <c r="J54" s="15" t="s">
        <v>20</v>
      </c>
      <c r="K54" s="25">
        <f>VLOOKUP(J54,テーブル!$B$4:$C$6,2,FALSE)*$E54/2</f>
        <v>0</v>
      </c>
    </row>
    <row r="55" spans="2:11" ht="18.600000000000001" customHeight="1" x14ac:dyDescent="0.4">
      <c r="B55" s="1" t="str">
        <f>B54</f>
        <v>経理基本方針</v>
      </c>
      <c r="C55" s="56"/>
      <c r="D55" s="13" t="s">
        <v>209</v>
      </c>
      <c r="E55" s="17">
        <v>6</v>
      </c>
      <c r="F55" s="15" t="s">
        <v>242</v>
      </c>
      <c r="G55" s="21">
        <f>VLOOKUP(F55,テーブル!$B$4:$C$6,2,FALSE)*$E55/2</f>
        <v>3</v>
      </c>
      <c r="H55" s="15" t="s">
        <v>20</v>
      </c>
      <c r="I55" s="21">
        <f>VLOOKUP(H55,テーブル!$B$4:$C$6,2,FALSE)*$E55/2</f>
        <v>0</v>
      </c>
      <c r="J55" s="15" t="s">
        <v>20</v>
      </c>
      <c r="K55" s="25">
        <f>VLOOKUP(J55,テーブル!$B$4:$C$6,2,FALSE)*$E55/2</f>
        <v>0</v>
      </c>
    </row>
    <row r="56" spans="2:11" ht="18.600000000000001" customHeight="1" x14ac:dyDescent="0.4">
      <c r="B56" s="1" t="str">
        <f>B55</f>
        <v>経理基本方針</v>
      </c>
      <c r="C56" s="55"/>
      <c r="D56" s="13" t="s">
        <v>34</v>
      </c>
      <c r="E56" s="17">
        <v>6</v>
      </c>
      <c r="F56" s="15" t="s">
        <v>242</v>
      </c>
      <c r="G56" s="21">
        <f>VLOOKUP(F56,テーブル!$B$4:$C$6,2,FALSE)*$E56/2</f>
        <v>3</v>
      </c>
      <c r="H56" s="15" t="s">
        <v>20</v>
      </c>
      <c r="I56" s="21">
        <f>VLOOKUP(H56,テーブル!$B$4:$C$6,2,FALSE)*$E56/2</f>
        <v>0</v>
      </c>
      <c r="J56" s="15" t="s">
        <v>20</v>
      </c>
      <c r="K56" s="25">
        <f>VLOOKUP(J56,テーブル!$B$4:$C$6,2,FALSE)*$E56/2</f>
        <v>0</v>
      </c>
    </row>
    <row r="57" spans="2:11" ht="18.600000000000001" customHeight="1" x14ac:dyDescent="0.4">
      <c r="B57" s="1" t="str">
        <f>C57</f>
        <v>会計システム運用</v>
      </c>
      <c r="C57" s="50" t="s">
        <v>221</v>
      </c>
      <c r="D57" s="13" t="s">
        <v>211</v>
      </c>
      <c r="E57" s="17">
        <v>6</v>
      </c>
      <c r="F57" s="15" t="s">
        <v>21</v>
      </c>
      <c r="G57" s="21">
        <f>VLOOKUP(F57,テーブル!$B$4:$C$6,2,FALSE)*$E57/2</f>
        <v>6</v>
      </c>
      <c r="H57" s="15" t="s">
        <v>242</v>
      </c>
      <c r="I57" s="21">
        <f>VLOOKUP(H57,テーブル!$B$4:$C$6,2,FALSE)*$E57/2</f>
        <v>3</v>
      </c>
      <c r="J57" s="15" t="s">
        <v>242</v>
      </c>
      <c r="K57" s="25">
        <f>VLOOKUP(J57,テーブル!$B$4:$C$6,2,FALSE)*$E57/2</f>
        <v>3</v>
      </c>
    </row>
    <row r="58" spans="2:11" ht="18.600000000000001" customHeight="1" x14ac:dyDescent="0.4">
      <c r="B58" s="1" t="str">
        <f t="shared" si="1"/>
        <v>会計システム運用</v>
      </c>
      <c r="C58" s="56"/>
      <c r="D58" s="29" t="s">
        <v>212</v>
      </c>
      <c r="E58" s="17">
        <v>6</v>
      </c>
      <c r="F58" s="15" t="s">
        <v>21</v>
      </c>
      <c r="G58" s="21">
        <f>VLOOKUP(F58,テーブル!$B$4:$C$6,2,FALSE)*$E58/2</f>
        <v>6</v>
      </c>
      <c r="H58" s="15" t="s">
        <v>242</v>
      </c>
      <c r="I58" s="21">
        <f>VLOOKUP(H58,テーブル!$B$4:$C$6,2,FALSE)*$E58/2</f>
        <v>3</v>
      </c>
      <c r="J58" s="15" t="s">
        <v>242</v>
      </c>
      <c r="K58" s="25">
        <f>VLOOKUP(J58,テーブル!$B$4:$C$6,2,FALSE)*$E58/2</f>
        <v>3</v>
      </c>
    </row>
    <row r="59" spans="2:11" ht="18.600000000000001" customHeight="1" x14ac:dyDescent="0.4">
      <c r="B59" s="1" t="str">
        <f t="shared" si="1"/>
        <v>会計システム運用</v>
      </c>
      <c r="C59" s="56"/>
      <c r="D59" s="13" t="s">
        <v>219</v>
      </c>
      <c r="E59" s="17">
        <v>6</v>
      </c>
      <c r="F59" s="15" t="s">
        <v>21</v>
      </c>
      <c r="G59" s="21">
        <f>VLOOKUP(F59,テーブル!$B$4:$C$6,2,FALSE)*$E59/2</f>
        <v>6</v>
      </c>
      <c r="H59" s="15" t="s">
        <v>242</v>
      </c>
      <c r="I59" s="21">
        <f>VLOOKUP(H59,テーブル!$B$4:$C$6,2,FALSE)*$E59/2</f>
        <v>3</v>
      </c>
      <c r="J59" s="15" t="s">
        <v>20</v>
      </c>
      <c r="K59" s="25">
        <f>VLOOKUP(J59,テーブル!$B$4:$C$6,2,FALSE)*$E59/2</f>
        <v>0</v>
      </c>
    </row>
    <row r="60" spans="2:11" ht="18.600000000000001" customHeight="1" x14ac:dyDescent="0.4">
      <c r="B60" s="1" t="str">
        <f t="shared" si="1"/>
        <v>会計システム運用</v>
      </c>
      <c r="C60" s="55"/>
      <c r="D60" s="13" t="s">
        <v>220</v>
      </c>
      <c r="E60" s="17">
        <v>6</v>
      </c>
      <c r="F60" s="15" t="s">
        <v>21</v>
      </c>
      <c r="G60" s="21">
        <f>VLOOKUP(F60,テーブル!$B$4:$C$6,2,FALSE)*$E60/2</f>
        <v>6</v>
      </c>
      <c r="H60" s="15" t="s">
        <v>242</v>
      </c>
      <c r="I60" s="21">
        <f>VLOOKUP(H60,テーブル!$B$4:$C$6,2,FALSE)*$E60/2</f>
        <v>3</v>
      </c>
      <c r="J60" s="15" t="s">
        <v>20</v>
      </c>
      <c r="K60" s="25">
        <f>VLOOKUP(J60,テーブル!$B$4:$C$6,2,FALSE)*$E60/2</f>
        <v>0</v>
      </c>
    </row>
    <row r="61" spans="2:11" ht="18.600000000000001" customHeight="1" x14ac:dyDescent="0.4">
      <c r="B61" s="1" t="str">
        <f>C61</f>
        <v>決算処理</v>
      </c>
      <c r="C61" s="49" t="s">
        <v>35</v>
      </c>
      <c r="D61" s="13" t="s">
        <v>213</v>
      </c>
      <c r="E61" s="17">
        <v>6</v>
      </c>
      <c r="F61" s="15" t="s">
        <v>242</v>
      </c>
      <c r="G61" s="21">
        <f>VLOOKUP(F61,テーブル!$B$4:$C$6,2,FALSE)*$E61/2</f>
        <v>3</v>
      </c>
      <c r="H61" s="15" t="s">
        <v>242</v>
      </c>
      <c r="I61" s="21">
        <f>VLOOKUP(H61,テーブル!$B$4:$C$6,2,FALSE)*$E61/2</f>
        <v>3</v>
      </c>
      <c r="J61" s="15" t="s">
        <v>20</v>
      </c>
      <c r="K61" s="25">
        <f>VLOOKUP(J61,テーブル!$B$4:$C$6,2,FALSE)*$E61/2</f>
        <v>0</v>
      </c>
    </row>
    <row r="62" spans="2:11" ht="18.600000000000001" customHeight="1" x14ac:dyDescent="0.4">
      <c r="B62" s="1" t="str">
        <f>B61</f>
        <v>決算処理</v>
      </c>
      <c r="C62" s="49"/>
      <c r="D62" s="13" t="s">
        <v>214</v>
      </c>
      <c r="E62" s="17">
        <v>6</v>
      </c>
      <c r="F62" s="15" t="s">
        <v>242</v>
      </c>
      <c r="G62" s="21">
        <f>VLOOKUP(F62,テーブル!$B$4:$C$6,2,FALSE)*$E62/2</f>
        <v>3</v>
      </c>
      <c r="H62" s="15" t="s">
        <v>242</v>
      </c>
      <c r="I62" s="21">
        <f>VLOOKUP(H62,テーブル!$B$4:$C$6,2,FALSE)*$E62/2</f>
        <v>3</v>
      </c>
      <c r="J62" s="15" t="s">
        <v>20</v>
      </c>
      <c r="K62" s="25">
        <f>VLOOKUP(J62,テーブル!$B$4:$C$6,2,FALSE)*$E62/2</f>
        <v>0</v>
      </c>
    </row>
    <row r="63" spans="2:11" ht="18.600000000000001" customHeight="1" x14ac:dyDescent="0.4">
      <c r="B63" s="1" t="str">
        <f t="shared" ref="B63:B78" si="2">B62</f>
        <v>決算処理</v>
      </c>
      <c r="C63" s="49"/>
      <c r="D63" s="13" t="s">
        <v>36</v>
      </c>
      <c r="E63" s="17">
        <v>6</v>
      </c>
      <c r="F63" s="15" t="s">
        <v>21</v>
      </c>
      <c r="G63" s="21">
        <f>VLOOKUP(F63,テーブル!$B$4:$C$6,2,FALSE)*$E63/2</f>
        <v>6</v>
      </c>
      <c r="H63" s="15" t="s">
        <v>242</v>
      </c>
      <c r="I63" s="21">
        <f>VLOOKUP(H63,テーブル!$B$4:$C$6,2,FALSE)*$E63/2</f>
        <v>3</v>
      </c>
      <c r="J63" s="15" t="s">
        <v>20</v>
      </c>
      <c r="K63" s="25">
        <f>VLOOKUP(J63,テーブル!$B$4:$C$6,2,FALSE)*$E63/2</f>
        <v>0</v>
      </c>
    </row>
    <row r="64" spans="2:11" ht="18.600000000000001" customHeight="1" x14ac:dyDescent="0.4">
      <c r="B64" s="1" t="str">
        <f t="shared" si="2"/>
        <v>決算処理</v>
      </c>
      <c r="C64" s="49"/>
      <c r="D64" s="13" t="s">
        <v>46</v>
      </c>
      <c r="E64" s="17">
        <v>6</v>
      </c>
      <c r="F64" s="15" t="s">
        <v>242</v>
      </c>
      <c r="G64" s="21">
        <f>VLOOKUP(F64,テーブル!$B$4:$C$6,2,FALSE)*$E64/2</f>
        <v>3</v>
      </c>
      <c r="H64" s="15" t="s">
        <v>242</v>
      </c>
      <c r="I64" s="21">
        <f>VLOOKUP(H64,テーブル!$B$4:$C$6,2,FALSE)*$E64/2</f>
        <v>3</v>
      </c>
      <c r="J64" s="15" t="s">
        <v>20</v>
      </c>
      <c r="K64" s="25">
        <f>VLOOKUP(J64,テーブル!$B$4:$C$6,2,FALSE)*$E64/2</f>
        <v>0</v>
      </c>
    </row>
    <row r="65" spans="2:11" ht="18.600000000000001" customHeight="1" x14ac:dyDescent="0.4">
      <c r="B65" s="1" t="str">
        <f t="shared" si="2"/>
        <v>決算処理</v>
      </c>
      <c r="C65" s="49"/>
      <c r="D65" s="13" t="s">
        <v>47</v>
      </c>
      <c r="E65" s="17">
        <v>6</v>
      </c>
      <c r="F65" s="15" t="s">
        <v>242</v>
      </c>
      <c r="G65" s="21">
        <f>VLOOKUP(F65,テーブル!$B$4:$C$6,2,FALSE)*$E65/2</f>
        <v>3</v>
      </c>
      <c r="H65" s="15" t="s">
        <v>242</v>
      </c>
      <c r="I65" s="21">
        <f>VLOOKUP(H65,テーブル!$B$4:$C$6,2,FALSE)*$E65/2</f>
        <v>3</v>
      </c>
      <c r="J65" s="15" t="s">
        <v>20</v>
      </c>
      <c r="K65" s="25">
        <f>VLOOKUP(J65,テーブル!$B$4:$C$6,2,FALSE)*$E65/2</f>
        <v>0</v>
      </c>
    </row>
    <row r="66" spans="2:11" ht="18.600000000000001" customHeight="1" x14ac:dyDescent="0.4">
      <c r="B66" s="1" t="str">
        <f t="shared" si="2"/>
        <v>決算処理</v>
      </c>
      <c r="C66" s="49"/>
      <c r="D66" s="13" t="s">
        <v>45</v>
      </c>
      <c r="E66" s="17">
        <v>6</v>
      </c>
      <c r="F66" s="15" t="s">
        <v>242</v>
      </c>
      <c r="G66" s="21">
        <f>VLOOKUP(F66,テーブル!$B$4:$C$6,2,FALSE)*$E66/2</f>
        <v>3</v>
      </c>
      <c r="H66" s="15" t="s">
        <v>242</v>
      </c>
      <c r="I66" s="21">
        <f>VLOOKUP(H66,テーブル!$B$4:$C$6,2,FALSE)*$E66/2</f>
        <v>3</v>
      </c>
      <c r="J66" s="15" t="s">
        <v>20</v>
      </c>
      <c r="K66" s="25">
        <f>VLOOKUP(J66,テーブル!$B$4:$C$6,2,FALSE)*$E66/2</f>
        <v>0</v>
      </c>
    </row>
    <row r="67" spans="2:11" ht="18.600000000000001" customHeight="1" x14ac:dyDescent="0.4">
      <c r="B67" s="1" t="str">
        <f t="shared" si="2"/>
        <v>決算処理</v>
      </c>
      <c r="C67" s="49"/>
      <c r="D67" s="13" t="s">
        <v>98</v>
      </c>
      <c r="E67" s="17">
        <v>6</v>
      </c>
      <c r="F67" s="15" t="s">
        <v>242</v>
      </c>
      <c r="G67" s="21">
        <f>VLOOKUP(F67,テーブル!$B$4:$C$6,2,FALSE)*$E67/2</f>
        <v>3</v>
      </c>
      <c r="H67" s="15" t="s">
        <v>242</v>
      </c>
      <c r="I67" s="21">
        <f>VLOOKUP(H67,テーブル!$B$4:$C$6,2,FALSE)*$E67/2</f>
        <v>3</v>
      </c>
      <c r="J67" s="15" t="s">
        <v>20</v>
      </c>
      <c r="K67" s="25">
        <f>VLOOKUP(J67,テーブル!$B$4:$C$6,2,FALSE)*$E67/2</f>
        <v>0</v>
      </c>
    </row>
    <row r="68" spans="2:11" ht="18.600000000000001" customHeight="1" x14ac:dyDescent="0.4">
      <c r="B68" s="1" t="str">
        <f t="shared" si="2"/>
        <v>決算処理</v>
      </c>
      <c r="C68" s="49"/>
      <c r="D68" s="13" t="s">
        <v>37</v>
      </c>
      <c r="E68" s="17">
        <v>6</v>
      </c>
      <c r="F68" s="15" t="s">
        <v>242</v>
      </c>
      <c r="G68" s="21">
        <f>VLOOKUP(F68,テーブル!$B$4:$C$6,2,FALSE)*$E68/2</f>
        <v>3</v>
      </c>
      <c r="H68" s="15" t="s">
        <v>20</v>
      </c>
      <c r="I68" s="21">
        <f>VLOOKUP(H68,テーブル!$B$4:$C$6,2,FALSE)*$E68/2</f>
        <v>0</v>
      </c>
      <c r="J68" s="15" t="s">
        <v>20</v>
      </c>
      <c r="K68" s="25">
        <f>VLOOKUP(J68,テーブル!$B$4:$C$6,2,FALSE)*$E68/2</f>
        <v>0</v>
      </c>
    </row>
    <row r="69" spans="2:11" ht="18.600000000000001" customHeight="1" x14ac:dyDescent="0.4">
      <c r="B69" s="1" t="str">
        <f t="shared" si="2"/>
        <v>決算処理</v>
      </c>
      <c r="C69" s="49"/>
      <c r="D69" s="13" t="s">
        <v>97</v>
      </c>
      <c r="E69" s="17">
        <v>6</v>
      </c>
      <c r="F69" s="15" t="s">
        <v>242</v>
      </c>
      <c r="G69" s="21">
        <f>VLOOKUP(F69,テーブル!$B$4:$C$6,2,FALSE)*$E69/2</f>
        <v>3</v>
      </c>
      <c r="H69" s="15" t="s">
        <v>242</v>
      </c>
      <c r="I69" s="21">
        <f>VLOOKUP(H69,テーブル!$B$4:$C$6,2,FALSE)*$E69/2</f>
        <v>3</v>
      </c>
      <c r="J69" s="15" t="s">
        <v>20</v>
      </c>
      <c r="K69" s="25">
        <f>VLOOKUP(J69,テーブル!$B$4:$C$6,2,FALSE)*$E69/2</f>
        <v>0</v>
      </c>
    </row>
    <row r="70" spans="2:11" ht="18.600000000000001" customHeight="1" x14ac:dyDescent="0.4">
      <c r="B70" s="1" t="str">
        <f t="shared" si="2"/>
        <v>決算処理</v>
      </c>
      <c r="C70" s="49"/>
      <c r="D70" s="13" t="s">
        <v>96</v>
      </c>
      <c r="E70" s="17">
        <v>6</v>
      </c>
      <c r="F70" s="15" t="s">
        <v>242</v>
      </c>
      <c r="G70" s="21">
        <f>VLOOKUP(F70,テーブル!$B$4:$C$6,2,FALSE)*$E70/2</f>
        <v>3</v>
      </c>
      <c r="H70" s="15" t="s">
        <v>20</v>
      </c>
      <c r="I70" s="21">
        <f>VLOOKUP(H70,テーブル!$B$4:$C$6,2,FALSE)*$E70/2</f>
        <v>0</v>
      </c>
      <c r="J70" s="15" t="s">
        <v>20</v>
      </c>
      <c r="K70" s="25">
        <f>VLOOKUP(J70,テーブル!$B$4:$C$6,2,FALSE)*$E70/2</f>
        <v>0</v>
      </c>
    </row>
    <row r="71" spans="2:11" ht="18.600000000000001" customHeight="1" x14ac:dyDescent="0.4">
      <c r="B71" s="1" t="str">
        <f t="shared" si="2"/>
        <v>決算処理</v>
      </c>
      <c r="C71" s="49"/>
      <c r="D71" s="13" t="s">
        <v>38</v>
      </c>
      <c r="E71" s="17">
        <v>6</v>
      </c>
      <c r="F71" s="15" t="s">
        <v>242</v>
      </c>
      <c r="G71" s="21">
        <f>VLOOKUP(F71,テーブル!$B$4:$C$6,2,FALSE)*$E71/2</f>
        <v>3</v>
      </c>
      <c r="H71" s="15" t="s">
        <v>20</v>
      </c>
      <c r="I71" s="21">
        <f>VLOOKUP(H71,テーブル!$B$4:$C$6,2,FALSE)*$E71/2</f>
        <v>0</v>
      </c>
      <c r="J71" s="15" t="s">
        <v>20</v>
      </c>
      <c r="K71" s="25">
        <f>VLOOKUP(J71,テーブル!$B$4:$C$6,2,FALSE)*$E71/2</f>
        <v>0</v>
      </c>
    </row>
    <row r="72" spans="2:11" ht="18.600000000000001" customHeight="1" x14ac:dyDescent="0.4">
      <c r="B72" s="1" t="str">
        <f t="shared" si="2"/>
        <v>決算処理</v>
      </c>
      <c r="C72" s="49"/>
      <c r="D72" s="13" t="s">
        <v>39</v>
      </c>
      <c r="E72" s="17">
        <v>6</v>
      </c>
      <c r="F72" s="15" t="s">
        <v>242</v>
      </c>
      <c r="G72" s="21">
        <f>VLOOKUP(F72,テーブル!$B$4:$C$6,2,FALSE)*$E72/2</f>
        <v>3</v>
      </c>
      <c r="H72" s="15" t="s">
        <v>20</v>
      </c>
      <c r="I72" s="21">
        <f>VLOOKUP(H72,テーブル!$B$4:$C$6,2,FALSE)*$E72/2</f>
        <v>0</v>
      </c>
      <c r="J72" s="15" t="s">
        <v>20</v>
      </c>
      <c r="K72" s="25">
        <f>VLOOKUP(J72,テーブル!$B$4:$C$6,2,FALSE)*$E72/2</f>
        <v>0</v>
      </c>
    </row>
    <row r="73" spans="2:11" ht="18.600000000000001" customHeight="1" x14ac:dyDescent="0.4">
      <c r="B73" s="1" t="str">
        <f t="shared" si="2"/>
        <v>決算処理</v>
      </c>
      <c r="C73" s="49"/>
      <c r="D73" s="13" t="s">
        <v>49</v>
      </c>
      <c r="E73" s="17">
        <v>6</v>
      </c>
      <c r="F73" s="15" t="s">
        <v>242</v>
      </c>
      <c r="G73" s="21">
        <f>VLOOKUP(F73,テーブル!$B$4:$C$6,2,FALSE)*$E73/2</f>
        <v>3</v>
      </c>
      <c r="H73" s="15" t="s">
        <v>20</v>
      </c>
      <c r="I73" s="21">
        <f>VLOOKUP(H73,テーブル!$B$4:$C$6,2,FALSE)*$E73/2</f>
        <v>0</v>
      </c>
      <c r="J73" s="15" t="s">
        <v>20</v>
      </c>
      <c r="K73" s="25">
        <f>VLOOKUP(J73,テーブル!$B$4:$C$6,2,FALSE)*$E73/2</f>
        <v>0</v>
      </c>
    </row>
    <row r="74" spans="2:11" ht="18.600000000000001" customHeight="1" x14ac:dyDescent="0.4">
      <c r="B74" s="1" t="str">
        <f t="shared" si="2"/>
        <v>決算処理</v>
      </c>
      <c r="C74" s="49"/>
      <c r="D74" s="13" t="s">
        <v>40</v>
      </c>
      <c r="E74" s="17">
        <v>6</v>
      </c>
      <c r="F74" s="15" t="s">
        <v>20</v>
      </c>
      <c r="G74" s="21">
        <f>VLOOKUP(F74,テーブル!$B$4:$C$6,2,FALSE)*$E74/2</f>
        <v>0</v>
      </c>
      <c r="H74" s="15" t="s">
        <v>20</v>
      </c>
      <c r="I74" s="21">
        <f>VLOOKUP(H74,テーブル!$B$4:$C$6,2,FALSE)*$E74/2</f>
        <v>0</v>
      </c>
      <c r="J74" s="15" t="s">
        <v>20</v>
      </c>
      <c r="K74" s="25">
        <f>VLOOKUP(J74,テーブル!$B$4:$C$6,2,FALSE)*$E74/2</f>
        <v>0</v>
      </c>
    </row>
    <row r="75" spans="2:11" ht="18.600000000000001" customHeight="1" x14ac:dyDescent="0.4">
      <c r="B75" s="1" t="str">
        <f t="shared" si="2"/>
        <v>決算処理</v>
      </c>
      <c r="C75" s="49"/>
      <c r="D75" s="13" t="s">
        <v>41</v>
      </c>
      <c r="E75" s="17">
        <v>6</v>
      </c>
      <c r="F75" s="15" t="s">
        <v>20</v>
      </c>
      <c r="G75" s="21">
        <f>VLOOKUP(F75,テーブル!$B$4:$C$6,2,FALSE)*$E75/2</f>
        <v>0</v>
      </c>
      <c r="H75" s="15" t="s">
        <v>20</v>
      </c>
      <c r="I75" s="21">
        <f>VLOOKUP(H75,テーブル!$B$4:$C$6,2,FALSE)*$E75/2</f>
        <v>0</v>
      </c>
      <c r="J75" s="15" t="s">
        <v>20</v>
      </c>
      <c r="K75" s="25">
        <f>VLOOKUP(J75,テーブル!$B$4:$C$6,2,FALSE)*$E75/2</f>
        <v>0</v>
      </c>
    </row>
    <row r="76" spans="2:11" ht="18.600000000000001" customHeight="1" x14ac:dyDescent="0.4">
      <c r="B76" s="1" t="str">
        <f t="shared" si="2"/>
        <v>決算処理</v>
      </c>
      <c r="C76" s="49"/>
      <c r="D76" s="13" t="s">
        <v>42</v>
      </c>
      <c r="E76" s="17">
        <v>6</v>
      </c>
      <c r="F76" s="15" t="s">
        <v>242</v>
      </c>
      <c r="G76" s="21">
        <f>VLOOKUP(F76,テーブル!$B$4:$C$6,2,FALSE)*$E76/2</f>
        <v>3</v>
      </c>
      <c r="H76" s="15" t="s">
        <v>20</v>
      </c>
      <c r="I76" s="21">
        <f>VLOOKUP(H76,テーブル!$B$4:$C$6,2,FALSE)*$E76/2</f>
        <v>0</v>
      </c>
      <c r="J76" s="15" t="s">
        <v>20</v>
      </c>
      <c r="K76" s="25">
        <f>VLOOKUP(J76,テーブル!$B$4:$C$6,2,FALSE)*$E76/2</f>
        <v>0</v>
      </c>
    </row>
    <row r="77" spans="2:11" ht="18.600000000000001" customHeight="1" x14ac:dyDescent="0.4">
      <c r="B77" s="1" t="str">
        <f t="shared" si="2"/>
        <v>決算処理</v>
      </c>
      <c r="C77" s="49"/>
      <c r="D77" s="13" t="s">
        <v>43</v>
      </c>
      <c r="E77" s="17">
        <v>6</v>
      </c>
      <c r="F77" s="15" t="s">
        <v>242</v>
      </c>
      <c r="G77" s="21">
        <f>VLOOKUP(F77,テーブル!$B$4:$C$6,2,FALSE)*$E77/2</f>
        <v>3</v>
      </c>
      <c r="H77" s="15" t="s">
        <v>20</v>
      </c>
      <c r="I77" s="21">
        <f>VLOOKUP(H77,テーブル!$B$4:$C$6,2,FALSE)*$E77/2</f>
        <v>0</v>
      </c>
      <c r="J77" s="15" t="s">
        <v>20</v>
      </c>
      <c r="K77" s="25">
        <f>VLOOKUP(J77,テーブル!$B$4:$C$6,2,FALSE)*$E77/2</f>
        <v>0</v>
      </c>
    </row>
    <row r="78" spans="2:11" ht="18.600000000000001" customHeight="1" x14ac:dyDescent="0.4">
      <c r="B78" s="1" t="str">
        <f t="shared" si="2"/>
        <v>決算処理</v>
      </c>
      <c r="C78" s="49"/>
      <c r="D78" s="13" t="s">
        <v>44</v>
      </c>
      <c r="E78" s="17">
        <v>6</v>
      </c>
      <c r="F78" s="15" t="s">
        <v>242</v>
      </c>
      <c r="G78" s="21">
        <f>VLOOKUP(F78,テーブル!$B$4:$C$6,2,FALSE)*$E78/2</f>
        <v>3</v>
      </c>
      <c r="H78" s="15" t="s">
        <v>242</v>
      </c>
      <c r="I78" s="21">
        <f>VLOOKUP(H78,テーブル!$B$4:$C$6,2,FALSE)*$E78/2</f>
        <v>3</v>
      </c>
      <c r="J78" s="15" t="s">
        <v>242</v>
      </c>
      <c r="K78" s="25">
        <f>VLOOKUP(J78,テーブル!$B$4:$C$6,2,FALSE)*$E78/2</f>
        <v>3</v>
      </c>
    </row>
    <row r="79" spans="2:11" ht="18.600000000000001" customHeight="1" x14ac:dyDescent="0.4">
      <c r="B79" s="1" t="str">
        <f>C79</f>
        <v>税務</v>
      </c>
      <c r="C79" s="49" t="s">
        <v>48</v>
      </c>
      <c r="D79" s="13" t="s">
        <v>137</v>
      </c>
      <c r="E79" s="17">
        <v>6</v>
      </c>
      <c r="F79" s="15" t="s">
        <v>242</v>
      </c>
      <c r="G79" s="21">
        <f>VLOOKUP(F79,テーブル!$B$4:$C$6,2,FALSE)*$E79/2</f>
        <v>3</v>
      </c>
      <c r="H79" s="15" t="s">
        <v>20</v>
      </c>
      <c r="I79" s="21">
        <f>VLOOKUP(H79,テーブル!$B$4:$C$6,2,FALSE)*$E79/2</f>
        <v>0</v>
      </c>
      <c r="J79" s="15" t="s">
        <v>20</v>
      </c>
      <c r="K79" s="25">
        <f>VLOOKUP(J79,テーブル!$B$4:$C$6,2,FALSE)*$E79/2</f>
        <v>0</v>
      </c>
    </row>
    <row r="80" spans="2:11" ht="18.600000000000001" customHeight="1" x14ac:dyDescent="0.4">
      <c r="B80" s="1" t="str">
        <f t="shared" si="1"/>
        <v>税務</v>
      </c>
      <c r="C80" s="49"/>
      <c r="D80" s="13" t="s">
        <v>138</v>
      </c>
      <c r="E80" s="17">
        <v>6</v>
      </c>
      <c r="F80" s="15" t="s">
        <v>242</v>
      </c>
      <c r="G80" s="21">
        <f>VLOOKUP(F80,テーブル!$B$4:$C$6,2,FALSE)*$E80/2</f>
        <v>3</v>
      </c>
      <c r="H80" s="15" t="s">
        <v>242</v>
      </c>
      <c r="I80" s="21">
        <f>VLOOKUP(H80,テーブル!$B$4:$C$6,2,FALSE)*$E80/2</f>
        <v>3</v>
      </c>
      <c r="J80" s="15" t="s">
        <v>20</v>
      </c>
      <c r="K80" s="25">
        <f>VLOOKUP(J80,テーブル!$B$4:$C$6,2,FALSE)*$E80/2</f>
        <v>0</v>
      </c>
    </row>
    <row r="81" spans="2:11" ht="18.600000000000001" customHeight="1" x14ac:dyDescent="0.4">
      <c r="B81" s="1" t="str">
        <f t="shared" si="1"/>
        <v>税務</v>
      </c>
      <c r="C81" s="49"/>
      <c r="D81" s="13" t="s">
        <v>50</v>
      </c>
      <c r="E81" s="17">
        <v>6</v>
      </c>
      <c r="F81" s="15" t="s">
        <v>20</v>
      </c>
      <c r="G81" s="21">
        <f>VLOOKUP(F81,テーブル!$B$4:$C$6,2,FALSE)*$E81/2</f>
        <v>0</v>
      </c>
      <c r="H81" s="15" t="s">
        <v>20</v>
      </c>
      <c r="I81" s="21">
        <f>VLOOKUP(H81,テーブル!$B$4:$C$6,2,FALSE)*$E81/2</f>
        <v>0</v>
      </c>
      <c r="J81" s="15" t="s">
        <v>20</v>
      </c>
      <c r="K81" s="25">
        <f>VLOOKUP(J81,テーブル!$B$4:$C$6,2,FALSE)*$E81/2</f>
        <v>0</v>
      </c>
    </row>
    <row r="82" spans="2:11" ht="18.600000000000001" customHeight="1" x14ac:dyDescent="0.4">
      <c r="B82" s="1" t="str">
        <f t="shared" si="1"/>
        <v>税務</v>
      </c>
      <c r="C82" s="49"/>
      <c r="D82" s="13" t="s">
        <v>51</v>
      </c>
      <c r="E82" s="17">
        <v>6</v>
      </c>
      <c r="F82" s="15" t="s">
        <v>20</v>
      </c>
      <c r="G82" s="21">
        <f>VLOOKUP(F82,テーブル!$B$4:$C$6,2,FALSE)*$E82/2</f>
        <v>0</v>
      </c>
      <c r="H82" s="15" t="s">
        <v>20</v>
      </c>
      <c r="I82" s="21">
        <f>VLOOKUP(H82,テーブル!$B$4:$C$6,2,FALSE)*$E82/2</f>
        <v>0</v>
      </c>
      <c r="J82" s="15" t="s">
        <v>20</v>
      </c>
      <c r="K82" s="25">
        <f>VLOOKUP(J82,テーブル!$B$4:$C$6,2,FALSE)*$E82/2</f>
        <v>0</v>
      </c>
    </row>
    <row r="83" spans="2:11" ht="18.600000000000001" customHeight="1" x14ac:dyDescent="0.4">
      <c r="B83" s="1" t="str">
        <f t="shared" si="1"/>
        <v>税務</v>
      </c>
      <c r="C83" s="49"/>
      <c r="D83" s="13" t="s">
        <v>52</v>
      </c>
      <c r="E83" s="17">
        <v>6</v>
      </c>
      <c r="F83" s="15" t="s">
        <v>242</v>
      </c>
      <c r="G83" s="21">
        <f>VLOOKUP(F83,テーブル!$B$4:$C$6,2,FALSE)*$E83/2</f>
        <v>3</v>
      </c>
      <c r="H83" s="15" t="s">
        <v>20</v>
      </c>
      <c r="I83" s="21">
        <f>VLOOKUP(H83,テーブル!$B$4:$C$6,2,FALSE)*$E83/2</f>
        <v>0</v>
      </c>
      <c r="J83" s="15" t="s">
        <v>20</v>
      </c>
      <c r="K83" s="25">
        <f>VLOOKUP(J83,テーブル!$B$4:$C$6,2,FALSE)*$E83/2</f>
        <v>0</v>
      </c>
    </row>
    <row r="84" spans="2:11" ht="18.600000000000001" customHeight="1" x14ac:dyDescent="0.4">
      <c r="B84" s="1" t="str">
        <f t="shared" si="1"/>
        <v>税務</v>
      </c>
      <c r="C84" s="49"/>
      <c r="D84" s="13" t="s">
        <v>53</v>
      </c>
      <c r="E84" s="17">
        <v>6</v>
      </c>
      <c r="F84" s="15" t="s">
        <v>242</v>
      </c>
      <c r="G84" s="21">
        <f>VLOOKUP(F84,テーブル!$B$4:$C$6,2,FALSE)*$E84/2</f>
        <v>3</v>
      </c>
      <c r="H84" s="15" t="s">
        <v>20</v>
      </c>
      <c r="I84" s="21">
        <f>VLOOKUP(H84,テーブル!$B$4:$C$6,2,FALSE)*$E84/2</f>
        <v>0</v>
      </c>
      <c r="J84" s="15" t="s">
        <v>20</v>
      </c>
      <c r="K84" s="25">
        <f>VLOOKUP(J84,テーブル!$B$4:$C$6,2,FALSE)*$E84/2</f>
        <v>0</v>
      </c>
    </row>
    <row r="85" spans="2:11" ht="18.600000000000001" customHeight="1" x14ac:dyDescent="0.4">
      <c r="B85" s="1" t="str">
        <f>C85</f>
        <v>会計監査</v>
      </c>
      <c r="C85" s="49" t="s">
        <v>215</v>
      </c>
      <c r="D85" s="13" t="s">
        <v>89</v>
      </c>
      <c r="E85" s="17">
        <v>6</v>
      </c>
      <c r="F85" s="15" t="s">
        <v>242</v>
      </c>
      <c r="G85" s="21">
        <f>VLOOKUP(F85,テーブル!$B$4:$C$6,2,FALSE)*$E85/2</f>
        <v>3</v>
      </c>
      <c r="H85" s="15" t="s">
        <v>20</v>
      </c>
      <c r="I85" s="21">
        <f>VLOOKUP(H85,テーブル!$B$4:$C$6,2,FALSE)*$E85/2</f>
        <v>0</v>
      </c>
      <c r="J85" s="15" t="s">
        <v>20</v>
      </c>
      <c r="K85" s="25">
        <f>VLOOKUP(J85,テーブル!$B$4:$C$6,2,FALSE)*$E85/2</f>
        <v>0</v>
      </c>
    </row>
    <row r="86" spans="2:11" ht="18.600000000000001" customHeight="1" x14ac:dyDescent="0.4">
      <c r="B86" s="1" t="str">
        <f t="shared" si="1"/>
        <v>会計監査</v>
      </c>
      <c r="C86" s="49"/>
      <c r="D86" s="13" t="s">
        <v>90</v>
      </c>
      <c r="E86" s="17">
        <v>6</v>
      </c>
      <c r="F86" s="15" t="s">
        <v>21</v>
      </c>
      <c r="G86" s="21">
        <f>VLOOKUP(F86,テーブル!$B$4:$C$6,2,FALSE)*$E86/2</f>
        <v>6</v>
      </c>
      <c r="H86" s="15" t="s">
        <v>242</v>
      </c>
      <c r="I86" s="21">
        <f>VLOOKUP(H86,テーブル!$B$4:$C$6,2,FALSE)*$E86/2</f>
        <v>3</v>
      </c>
      <c r="J86" s="15" t="s">
        <v>20</v>
      </c>
      <c r="K86" s="25">
        <f>VLOOKUP(J86,テーブル!$B$4:$C$6,2,FALSE)*$E86/2</f>
        <v>0</v>
      </c>
    </row>
    <row r="87" spans="2:11" ht="18.600000000000001" customHeight="1" x14ac:dyDescent="0.4">
      <c r="B87" s="1" t="str">
        <f t="shared" si="1"/>
        <v>会計監査</v>
      </c>
      <c r="C87" s="49"/>
      <c r="D87" s="13" t="s">
        <v>91</v>
      </c>
      <c r="E87" s="17">
        <v>6</v>
      </c>
      <c r="F87" s="15" t="s">
        <v>242</v>
      </c>
      <c r="G87" s="21">
        <f>VLOOKUP(F87,テーブル!$B$4:$C$6,2,FALSE)*$E87/2</f>
        <v>3</v>
      </c>
      <c r="H87" s="15" t="s">
        <v>20</v>
      </c>
      <c r="I87" s="21">
        <f>VLOOKUP(H87,テーブル!$B$4:$C$6,2,FALSE)*$E87/2</f>
        <v>0</v>
      </c>
      <c r="J87" s="15" t="s">
        <v>20</v>
      </c>
      <c r="K87" s="25">
        <f>VLOOKUP(J87,テーブル!$B$4:$C$6,2,FALSE)*$E87/2</f>
        <v>0</v>
      </c>
    </row>
    <row r="88" spans="2:11" ht="18.600000000000001" customHeight="1" x14ac:dyDescent="0.4">
      <c r="B88" s="1" t="str">
        <f t="shared" si="1"/>
        <v>会計監査</v>
      </c>
      <c r="C88" s="49"/>
      <c r="D88" s="13" t="s">
        <v>92</v>
      </c>
      <c r="E88" s="17">
        <v>6</v>
      </c>
      <c r="F88" s="15" t="s">
        <v>242</v>
      </c>
      <c r="G88" s="21">
        <f>VLOOKUP(F88,テーブル!$B$4:$C$6,2,FALSE)*$E88/2</f>
        <v>3</v>
      </c>
      <c r="H88" s="15" t="s">
        <v>20</v>
      </c>
      <c r="I88" s="21">
        <f>VLOOKUP(H88,テーブル!$B$4:$C$6,2,FALSE)*$E88/2</f>
        <v>0</v>
      </c>
      <c r="J88" s="15" t="s">
        <v>20</v>
      </c>
      <c r="K88" s="25">
        <f>VLOOKUP(J88,テーブル!$B$4:$C$6,2,FALSE)*$E88/2</f>
        <v>0</v>
      </c>
    </row>
    <row r="89" spans="2:11" ht="18.600000000000001" customHeight="1" x14ac:dyDescent="0.4">
      <c r="B89" s="1" t="str">
        <f t="shared" si="1"/>
        <v>会計監査</v>
      </c>
      <c r="C89" s="49"/>
      <c r="D89" s="13" t="s">
        <v>88</v>
      </c>
      <c r="E89" s="17">
        <v>6</v>
      </c>
      <c r="F89" s="15" t="s">
        <v>242</v>
      </c>
      <c r="G89" s="21">
        <f>VLOOKUP(F89,テーブル!$B$4:$C$6,2,FALSE)*$E89/2</f>
        <v>3</v>
      </c>
      <c r="H89" s="15" t="s">
        <v>20</v>
      </c>
      <c r="I89" s="21">
        <f>VLOOKUP(H89,テーブル!$B$4:$C$6,2,FALSE)*$E89/2</f>
        <v>0</v>
      </c>
      <c r="J89" s="15" t="s">
        <v>20</v>
      </c>
      <c r="K89" s="25">
        <f>VLOOKUP(J89,テーブル!$B$4:$C$6,2,FALSE)*$E89/2</f>
        <v>0</v>
      </c>
    </row>
    <row r="90" spans="2:11" ht="18.600000000000001" customHeight="1" x14ac:dyDescent="0.4">
      <c r="B90" s="1" t="str">
        <f t="shared" ref="B90:B167" si="3">B89</f>
        <v>会計監査</v>
      </c>
      <c r="C90" s="49"/>
      <c r="D90" s="13" t="s">
        <v>93</v>
      </c>
      <c r="E90" s="17">
        <v>6</v>
      </c>
      <c r="F90" s="15" t="s">
        <v>242</v>
      </c>
      <c r="G90" s="21">
        <f>VLOOKUP(F90,テーブル!$B$4:$C$6,2,FALSE)*$E90/2</f>
        <v>3</v>
      </c>
      <c r="H90" s="15" t="s">
        <v>20</v>
      </c>
      <c r="I90" s="21">
        <f>VLOOKUP(H90,テーブル!$B$4:$C$6,2,FALSE)*$E90/2</f>
        <v>0</v>
      </c>
      <c r="J90" s="15" t="s">
        <v>20</v>
      </c>
      <c r="K90" s="25">
        <f>VLOOKUP(J90,テーブル!$B$4:$C$6,2,FALSE)*$E90/2</f>
        <v>0</v>
      </c>
    </row>
    <row r="91" spans="2:11" ht="18.600000000000001" customHeight="1" x14ac:dyDescent="0.4">
      <c r="B91" s="1" t="str">
        <f t="shared" si="3"/>
        <v>会計監査</v>
      </c>
      <c r="C91" s="49"/>
      <c r="D91" s="13" t="s">
        <v>94</v>
      </c>
      <c r="E91" s="17">
        <v>6</v>
      </c>
      <c r="F91" s="15" t="s">
        <v>242</v>
      </c>
      <c r="G91" s="21">
        <f>VLOOKUP(F91,テーブル!$B$4:$C$6,2,FALSE)*$E91/2</f>
        <v>3</v>
      </c>
      <c r="H91" s="15" t="s">
        <v>20</v>
      </c>
      <c r="I91" s="21">
        <f>VLOOKUP(H91,テーブル!$B$4:$C$6,2,FALSE)*$E91/2</f>
        <v>0</v>
      </c>
      <c r="J91" s="15" t="s">
        <v>20</v>
      </c>
      <c r="K91" s="25">
        <f>VLOOKUP(J91,テーブル!$B$4:$C$6,2,FALSE)*$E91/2</f>
        <v>0</v>
      </c>
    </row>
    <row r="92" spans="2:11" ht="18.600000000000001" customHeight="1" x14ac:dyDescent="0.4">
      <c r="B92" s="1" t="str">
        <f>C92</f>
        <v>報告・分析</v>
      </c>
      <c r="C92" s="49" t="s">
        <v>61</v>
      </c>
      <c r="D92" s="13" t="s">
        <v>55</v>
      </c>
      <c r="E92" s="17">
        <v>6</v>
      </c>
      <c r="F92" s="15" t="s">
        <v>242</v>
      </c>
      <c r="G92" s="21">
        <f>VLOOKUP(F92,テーブル!$B$4:$C$6,2,FALSE)*$E92/2</f>
        <v>3</v>
      </c>
      <c r="H92" s="15" t="s">
        <v>242</v>
      </c>
      <c r="I92" s="21">
        <f>VLOOKUP(H92,テーブル!$B$4:$C$6,2,FALSE)*$E92/2</f>
        <v>3</v>
      </c>
      <c r="J92" s="15" t="s">
        <v>20</v>
      </c>
      <c r="K92" s="25">
        <f>VLOOKUP(J92,テーブル!$B$4:$C$6,2,FALSE)*$E92/2</f>
        <v>0</v>
      </c>
    </row>
    <row r="93" spans="2:11" ht="18.600000000000001" customHeight="1" x14ac:dyDescent="0.4">
      <c r="B93" s="1" t="str">
        <f t="shared" si="3"/>
        <v>報告・分析</v>
      </c>
      <c r="C93" s="49"/>
      <c r="D93" s="13" t="s">
        <v>56</v>
      </c>
      <c r="E93" s="17">
        <v>6</v>
      </c>
      <c r="F93" s="15" t="s">
        <v>242</v>
      </c>
      <c r="G93" s="21">
        <f>VLOOKUP(F93,テーブル!$B$4:$C$6,2,FALSE)*$E93/2</f>
        <v>3</v>
      </c>
      <c r="H93" s="15" t="s">
        <v>242</v>
      </c>
      <c r="I93" s="21">
        <f>VLOOKUP(H93,テーブル!$B$4:$C$6,2,FALSE)*$E93/2</f>
        <v>3</v>
      </c>
      <c r="J93" s="15" t="s">
        <v>20</v>
      </c>
      <c r="K93" s="25">
        <f>VLOOKUP(J93,テーブル!$B$4:$C$6,2,FALSE)*$E93/2</f>
        <v>0</v>
      </c>
    </row>
    <row r="94" spans="2:11" ht="18.600000000000001" customHeight="1" x14ac:dyDescent="0.4">
      <c r="B94" s="1" t="str">
        <f t="shared" si="3"/>
        <v>報告・分析</v>
      </c>
      <c r="C94" s="49"/>
      <c r="D94" s="13" t="s">
        <v>63</v>
      </c>
      <c r="E94" s="17">
        <v>6</v>
      </c>
      <c r="F94" s="15" t="s">
        <v>242</v>
      </c>
      <c r="G94" s="21">
        <f>VLOOKUP(F94,テーブル!$B$4:$C$6,2,FALSE)*$E94/2</f>
        <v>3</v>
      </c>
      <c r="H94" s="15" t="s">
        <v>20</v>
      </c>
      <c r="I94" s="21">
        <f>VLOOKUP(H94,テーブル!$B$4:$C$6,2,FALSE)*$E94/2</f>
        <v>0</v>
      </c>
      <c r="J94" s="15" t="s">
        <v>20</v>
      </c>
      <c r="K94" s="25">
        <f>VLOOKUP(J94,テーブル!$B$4:$C$6,2,FALSE)*$E94/2</f>
        <v>0</v>
      </c>
    </row>
    <row r="95" spans="2:11" ht="18.600000000000001" customHeight="1" x14ac:dyDescent="0.4">
      <c r="B95" s="1" t="str">
        <f t="shared" si="3"/>
        <v>報告・分析</v>
      </c>
      <c r="C95" s="49"/>
      <c r="D95" s="13" t="s">
        <v>62</v>
      </c>
      <c r="E95" s="17">
        <v>6</v>
      </c>
      <c r="F95" s="15" t="s">
        <v>242</v>
      </c>
      <c r="G95" s="21">
        <f>VLOOKUP(F95,テーブル!$B$4:$C$6,2,FALSE)*$E95/2</f>
        <v>3</v>
      </c>
      <c r="H95" s="15" t="s">
        <v>20</v>
      </c>
      <c r="I95" s="21">
        <f>VLOOKUP(H95,テーブル!$B$4:$C$6,2,FALSE)*$E95/2</f>
        <v>0</v>
      </c>
      <c r="J95" s="15" t="s">
        <v>20</v>
      </c>
      <c r="K95" s="25">
        <f>VLOOKUP(J95,テーブル!$B$4:$C$6,2,FALSE)*$E95/2</f>
        <v>0</v>
      </c>
    </row>
    <row r="96" spans="2:11" ht="18.600000000000001" customHeight="1" x14ac:dyDescent="0.4">
      <c r="B96" s="1" t="str">
        <f t="shared" si="3"/>
        <v>報告・分析</v>
      </c>
      <c r="C96" s="49"/>
      <c r="D96" s="13" t="s">
        <v>64</v>
      </c>
      <c r="E96" s="17">
        <v>6</v>
      </c>
      <c r="F96" s="15" t="s">
        <v>242</v>
      </c>
      <c r="G96" s="21">
        <f>VLOOKUP(F96,テーブル!$B$4:$C$6,2,FALSE)*$E96/2</f>
        <v>3</v>
      </c>
      <c r="H96" s="15" t="s">
        <v>20</v>
      </c>
      <c r="I96" s="21">
        <f>VLOOKUP(H96,テーブル!$B$4:$C$6,2,FALSE)*$E96/2</f>
        <v>0</v>
      </c>
      <c r="J96" s="15" t="s">
        <v>20</v>
      </c>
      <c r="K96" s="25">
        <f>VLOOKUP(J96,テーブル!$B$4:$C$6,2,FALSE)*$E96/2</f>
        <v>0</v>
      </c>
    </row>
    <row r="97" spans="2:11" ht="18.600000000000001" customHeight="1" x14ac:dyDescent="0.4">
      <c r="B97" s="1" t="str">
        <f t="shared" si="3"/>
        <v>報告・分析</v>
      </c>
      <c r="C97" s="49"/>
      <c r="D97" s="13" t="s">
        <v>65</v>
      </c>
      <c r="E97" s="17">
        <v>6</v>
      </c>
      <c r="F97" s="15" t="s">
        <v>242</v>
      </c>
      <c r="G97" s="21">
        <f>VLOOKUP(F97,テーブル!$B$4:$C$6,2,FALSE)*$E97/2</f>
        <v>3</v>
      </c>
      <c r="H97" s="15" t="s">
        <v>20</v>
      </c>
      <c r="I97" s="21">
        <f>VLOOKUP(H97,テーブル!$B$4:$C$6,2,FALSE)*$E97/2</f>
        <v>0</v>
      </c>
      <c r="J97" s="15" t="s">
        <v>20</v>
      </c>
      <c r="K97" s="25">
        <f>VLOOKUP(J97,テーブル!$B$4:$C$6,2,FALSE)*$E97/2</f>
        <v>0</v>
      </c>
    </row>
    <row r="98" spans="2:11" ht="18.600000000000001" customHeight="1" x14ac:dyDescent="0.4">
      <c r="B98" s="1" t="str">
        <f t="shared" si="3"/>
        <v>報告・分析</v>
      </c>
      <c r="C98" s="49"/>
      <c r="D98" s="13" t="s">
        <v>66</v>
      </c>
      <c r="E98" s="17">
        <v>6</v>
      </c>
      <c r="F98" s="15" t="s">
        <v>20</v>
      </c>
      <c r="G98" s="21">
        <f>VLOOKUP(F98,テーブル!$B$4:$C$6,2,FALSE)*$E98/2</f>
        <v>0</v>
      </c>
      <c r="H98" s="15" t="s">
        <v>20</v>
      </c>
      <c r="I98" s="21">
        <f>VLOOKUP(H98,テーブル!$B$4:$C$6,2,FALSE)*$E98/2</f>
        <v>0</v>
      </c>
      <c r="J98" s="15" t="s">
        <v>20</v>
      </c>
      <c r="K98" s="25">
        <f>VLOOKUP(J98,テーブル!$B$4:$C$6,2,FALSE)*$E98/2</f>
        <v>0</v>
      </c>
    </row>
    <row r="99" spans="2:11" ht="18.600000000000001" customHeight="1" x14ac:dyDescent="0.4">
      <c r="B99" s="1" t="str">
        <f t="shared" si="3"/>
        <v>報告・分析</v>
      </c>
      <c r="C99" s="49"/>
      <c r="D99" s="13" t="s">
        <v>67</v>
      </c>
      <c r="E99" s="17">
        <v>6</v>
      </c>
      <c r="F99" s="15" t="s">
        <v>242</v>
      </c>
      <c r="G99" s="21">
        <f>VLOOKUP(F99,テーブル!$B$4:$C$6,2,FALSE)*$E99/2</f>
        <v>3</v>
      </c>
      <c r="H99" s="15" t="s">
        <v>20</v>
      </c>
      <c r="I99" s="21">
        <f>VLOOKUP(H99,テーブル!$B$4:$C$6,2,FALSE)*$E99/2</f>
        <v>0</v>
      </c>
      <c r="J99" s="15" t="s">
        <v>20</v>
      </c>
      <c r="K99" s="25">
        <f>VLOOKUP(J99,テーブル!$B$4:$C$6,2,FALSE)*$E99/2</f>
        <v>0</v>
      </c>
    </row>
    <row r="100" spans="2:11" ht="18.600000000000001" customHeight="1" x14ac:dyDescent="0.4">
      <c r="B100" s="1" t="str">
        <f>C100</f>
        <v>会計デューデリ</v>
      </c>
      <c r="C100" s="18" t="s">
        <v>216</v>
      </c>
      <c r="D100" s="13" t="s">
        <v>217</v>
      </c>
      <c r="E100" s="17">
        <v>6</v>
      </c>
      <c r="F100" s="15" t="s">
        <v>242</v>
      </c>
      <c r="G100" s="21">
        <f>VLOOKUP(F100,テーブル!$B$4:$C$6,2,FALSE)*$E100/2</f>
        <v>3</v>
      </c>
      <c r="H100" s="15" t="s">
        <v>20</v>
      </c>
      <c r="I100" s="21">
        <f>VLOOKUP(H100,テーブル!$B$4:$C$6,2,FALSE)*$E100/2</f>
        <v>0</v>
      </c>
      <c r="J100" s="15" t="s">
        <v>20</v>
      </c>
      <c r="K100" s="25">
        <f>VLOOKUP(J100,テーブル!$B$4:$C$6,2,FALSE)*$E100/2</f>
        <v>0</v>
      </c>
    </row>
    <row r="101" spans="2:11" ht="18.600000000000001" customHeight="1" x14ac:dyDescent="0.4">
      <c r="B101" s="1" t="str">
        <f>C101</f>
        <v>開示</v>
      </c>
      <c r="C101" s="49" t="s">
        <v>54</v>
      </c>
      <c r="D101" s="13" t="s">
        <v>57</v>
      </c>
      <c r="E101" s="17">
        <v>6</v>
      </c>
      <c r="F101" s="15" t="s">
        <v>242</v>
      </c>
      <c r="G101" s="21">
        <f>VLOOKUP(F101,テーブル!$B$4:$C$6,2,FALSE)*$E101/2</f>
        <v>3</v>
      </c>
      <c r="H101" s="15" t="s">
        <v>242</v>
      </c>
      <c r="I101" s="21">
        <f>VLOOKUP(H101,テーブル!$B$4:$C$6,2,FALSE)*$E101/2</f>
        <v>3</v>
      </c>
      <c r="J101" s="15" t="s">
        <v>20</v>
      </c>
      <c r="K101" s="25">
        <f>VLOOKUP(J101,テーブル!$B$4:$C$6,2,FALSE)*$E101/2</f>
        <v>0</v>
      </c>
    </row>
    <row r="102" spans="2:11" ht="18.600000000000001" customHeight="1" x14ac:dyDescent="0.4">
      <c r="B102" s="1" t="str">
        <f t="shared" si="3"/>
        <v>開示</v>
      </c>
      <c r="C102" s="49"/>
      <c r="D102" s="13" t="s">
        <v>58</v>
      </c>
      <c r="E102" s="17">
        <v>6</v>
      </c>
      <c r="F102" s="15" t="s">
        <v>242</v>
      </c>
      <c r="G102" s="21">
        <f>VLOOKUP(F102,テーブル!$B$4:$C$6,2,FALSE)*$E102/2</f>
        <v>3</v>
      </c>
      <c r="H102" s="15" t="s">
        <v>242</v>
      </c>
      <c r="I102" s="21">
        <f>VLOOKUP(H102,テーブル!$B$4:$C$6,2,FALSE)*$E102/2</f>
        <v>3</v>
      </c>
      <c r="J102" s="15" t="s">
        <v>20</v>
      </c>
      <c r="K102" s="25">
        <f>VLOOKUP(J102,テーブル!$B$4:$C$6,2,FALSE)*$E102/2</f>
        <v>0</v>
      </c>
    </row>
    <row r="103" spans="2:11" ht="18.600000000000001" customHeight="1" x14ac:dyDescent="0.4">
      <c r="B103" s="1" t="str">
        <f t="shared" si="3"/>
        <v>開示</v>
      </c>
      <c r="C103" s="49"/>
      <c r="D103" s="13" t="s">
        <v>59</v>
      </c>
      <c r="E103" s="17">
        <v>6</v>
      </c>
      <c r="F103" s="15" t="s">
        <v>242</v>
      </c>
      <c r="G103" s="21">
        <f>VLOOKUP(F103,テーブル!$B$4:$C$6,2,FALSE)*$E103/2</f>
        <v>3</v>
      </c>
      <c r="H103" s="15" t="s">
        <v>242</v>
      </c>
      <c r="I103" s="21">
        <f>VLOOKUP(H103,テーブル!$B$4:$C$6,2,FALSE)*$E103/2</f>
        <v>3</v>
      </c>
      <c r="J103" s="15" t="s">
        <v>20</v>
      </c>
      <c r="K103" s="25">
        <f>VLOOKUP(J103,テーブル!$B$4:$C$6,2,FALSE)*$E103/2</f>
        <v>0</v>
      </c>
    </row>
    <row r="104" spans="2:11" ht="18.600000000000001" customHeight="1" x14ac:dyDescent="0.4">
      <c r="B104" s="1" t="str">
        <f t="shared" si="3"/>
        <v>開示</v>
      </c>
      <c r="C104" s="49"/>
      <c r="D104" s="13" t="s">
        <v>60</v>
      </c>
      <c r="E104" s="17">
        <v>6</v>
      </c>
      <c r="F104" s="15" t="s">
        <v>242</v>
      </c>
      <c r="G104" s="21">
        <f>VLOOKUP(F104,テーブル!$B$4:$C$6,2,FALSE)*$E104/2</f>
        <v>3</v>
      </c>
      <c r="H104" s="15" t="s">
        <v>20</v>
      </c>
      <c r="I104" s="21">
        <f>VLOOKUP(H104,テーブル!$B$4:$C$6,2,FALSE)*$E104/2</f>
        <v>0</v>
      </c>
      <c r="J104" s="15" t="s">
        <v>20</v>
      </c>
      <c r="K104" s="25">
        <f>VLOOKUP(J104,テーブル!$B$4:$C$6,2,FALSE)*$E104/2</f>
        <v>0</v>
      </c>
    </row>
    <row r="105" spans="2:11" ht="18.600000000000001" customHeight="1" x14ac:dyDescent="0.4">
      <c r="B105" s="1" t="str">
        <f>C105</f>
        <v>管理</v>
      </c>
      <c r="C105" s="49" t="s">
        <v>69</v>
      </c>
      <c r="D105" s="13" t="s">
        <v>70</v>
      </c>
      <c r="E105" s="17">
        <v>6</v>
      </c>
      <c r="F105" s="15" t="s">
        <v>242</v>
      </c>
      <c r="G105" s="21">
        <f>VLOOKUP(F105,テーブル!$B$4:$C$6,2,FALSE)*$E105/2</f>
        <v>3</v>
      </c>
      <c r="H105" s="15" t="s">
        <v>242</v>
      </c>
      <c r="I105" s="21">
        <f>VLOOKUP(H105,テーブル!$B$4:$C$6,2,FALSE)*$E105/2</f>
        <v>3</v>
      </c>
      <c r="J105" s="15" t="s">
        <v>20</v>
      </c>
      <c r="K105" s="25">
        <f>VLOOKUP(J105,テーブル!$B$4:$C$6,2,FALSE)*$E105/2</f>
        <v>0</v>
      </c>
    </row>
    <row r="106" spans="2:11" ht="18.600000000000001" customHeight="1" x14ac:dyDescent="0.4">
      <c r="B106" s="1" t="str">
        <f t="shared" si="3"/>
        <v>管理</v>
      </c>
      <c r="C106" s="49"/>
      <c r="D106" s="13" t="s">
        <v>121</v>
      </c>
      <c r="E106" s="17">
        <v>6</v>
      </c>
      <c r="F106" s="15" t="s">
        <v>242</v>
      </c>
      <c r="G106" s="21">
        <f>VLOOKUP(F106,テーブル!$B$4:$C$6,2,FALSE)*$E106/2</f>
        <v>3</v>
      </c>
      <c r="H106" s="15" t="s">
        <v>242</v>
      </c>
      <c r="I106" s="21">
        <f>VLOOKUP(H106,テーブル!$B$4:$C$6,2,FALSE)*$E106/2</f>
        <v>3</v>
      </c>
      <c r="J106" s="15" t="s">
        <v>20</v>
      </c>
      <c r="K106" s="25">
        <f>VLOOKUP(J106,テーブル!$B$4:$C$6,2,FALSE)*$E106/2</f>
        <v>0</v>
      </c>
    </row>
    <row r="107" spans="2:11" ht="18.600000000000001" customHeight="1" x14ac:dyDescent="0.4">
      <c r="B107" s="1" t="str">
        <f t="shared" si="3"/>
        <v>管理</v>
      </c>
      <c r="C107" s="49"/>
      <c r="D107" s="13" t="s">
        <v>122</v>
      </c>
      <c r="E107" s="17">
        <v>6</v>
      </c>
      <c r="F107" s="15" t="s">
        <v>242</v>
      </c>
      <c r="G107" s="21">
        <f>VLOOKUP(F107,テーブル!$B$4:$C$6,2,FALSE)*$E107/2</f>
        <v>3</v>
      </c>
      <c r="H107" s="15" t="s">
        <v>20</v>
      </c>
      <c r="I107" s="21">
        <f>VLOOKUP(H107,テーブル!$B$4:$C$6,2,FALSE)*$E107/2</f>
        <v>0</v>
      </c>
      <c r="J107" s="15" t="s">
        <v>20</v>
      </c>
      <c r="K107" s="25">
        <f>VLOOKUP(J107,テーブル!$B$4:$C$6,2,FALSE)*$E107/2</f>
        <v>0</v>
      </c>
    </row>
    <row r="108" spans="2:11" ht="18.600000000000001" customHeight="1" x14ac:dyDescent="0.4">
      <c r="B108" s="1" t="str">
        <f t="shared" si="3"/>
        <v>管理</v>
      </c>
      <c r="C108" s="49"/>
      <c r="D108" s="13" t="s">
        <v>123</v>
      </c>
      <c r="E108" s="17">
        <v>6</v>
      </c>
      <c r="F108" s="15" t="s">
        <v>242</v>
      </c>
      <c r="G108" s="21">
        <f>VLOOKUP(F108,テーブル!$B$4:$C$6,2,FALSE)*$E108/2</f>
        <v>3</v>
      </c>
      <c r="H108" s="15" t="s">
        <v>242</v>
      </c>
      <c r="I108" s="21">
        <f>VLOOKUP(H108,テーブル!$B$4:$C$6,2,FALSE)*$E108/2</f>
        <v>3</v>
      </c>
      <c r="J108" s="15" t="s">
        <v>20</v>
      </c>
      <c r="K108" s="25">
        <f>VLOOKUP(J108,テーブル!$B$4:$C$6,2,FALSE)*$E108/2</f>
        <v>0</v>
      </c>
    </row>
    <row r="109" spans="2:11" ht="18.600000000000001" customHeight="1" x14ac:dyDescent="0.4">
      <c r="B109" s="1" t="str">
        <f t="shared" si="3"/>
        <v>管理</v>
      </c>
      <c r="C109" s="49"/>
      <c r="D109" s="13" t="s">
        <v>120</v>
      </c>
      <c r="E109" s="17">
        <v>6</v>
      </c>
      <c r="F109" s="15" t="s">
        <v>242</v>
      </c>
      <c r="G109" s="21">
        <f>VLOOKUP(F109,テーブル!$B$4:$C$6,2,FALSE)*$E109/2</f>
        <v>3</v>
      </c>
      <c r="H109" s="15" t="s">
        <v>20</v>
      </c>
      <c r="I109" s="21">
        <f>VLOOKUP(H109,テーブル!$B$4:$C$6,2,FALSE)*$E109/2</f>
        <v>0</v>
      </c>
      <c r="J109" s="15" t="s">
        <v>20</v>
      </c>
      <c r="K109" s="25">
        <f>VLOOKUP(J109,テーブル!$B$4:$C$6,2,FALSE)*$E109/2</f>
        <v>0</v>
      </c>
    </row>
    <row r="110" spans="2:11" ht="18.600000000000001" customHeight="1" x14ac:dyDescent="0.4">
      <c r="B110" s="1" t="str">
        <f>C110</f>
        <v>財務</v>
      </c>
      <c r="C110" s="49" t="s">
        <v>71</v>
      </c>
      <c r="D110" s="13" t="s">
        <v>72</v>
      </c>
      <c r="E110" s="17">
        <v>4</v>
      </c>
      <c r="F110" s="15" t="s">
        <v>20</v>
      </c>
      <c r="G110" s="21">
        <f>VLOOKUP(F110,テーブル!$B$4:$C$6,2,FALSE)*$E110/2</f>
        <v>0</v>
      </c>
      <c r="H110" s="15" t="s">
        <v>20</v>
      </c>
      <c r="I110" s="21">
        <f>VLOOKUP(H110,テーブル!$B$4:$C$6,2,FALSE)*$E110/2</f>
        <v>0</v>
      </c>
      <c r="J110" s="15" t="s">
        <v>20</v>
      </c>
      <c r="K110" s="25">
        <f>VLOOKUP(J110,テーブル!$B$4:$C$6,2,FALSE)*$E110/2</f>
        <v>0</v>
      </c>
    </row>
    <row r="111" spans="2:11" ht="18.600000000000001" customHeight="1" x14ac:dyDescent="0.4">
      <c r="B111" s="1" t="str">
        <f t="shared" si="3"/>
        <v>財務</v>
      </c>
      <c r="C111" s="49"/>
      <c r="D111" s="13" t="s">
        <v>73</v>
      </c>
      <c r="E111" s="17">
        <v>4</v>
      </c>
      <c r="F111" s="15" t="s">
        <v>20</v>
      </c>
      <c r="G111" s="21">
        <f>VLOOKUP(F111,テーブル!$B$4:$C$6,2,FALSE)*$E111/2</f>
        <v>0</v>
      </c>
      <c r="H111" s="15" t="s">
        <v>20</v>
      </c>
      <c r="I111" s="21">
        <f>VLOOKUP(H111,テーブル!$B$4:$C$6,2,FALSE)*$E111/2</f>
        <v>0</v>
      </c>
      <c r="J111" s="15" t="s">
        <v>20</v>
      </c>
      <c r="K111" s="25">
        <f>VLOOKUP(J111,テーブル!$B$4:$C$6,2,FALSE)*$E111/2</f>
        <v>0</v>
      </c>
    </row>
    <row r="112" spans="2:11" ht="18.600000000000001" customHeight="1" x14ac:dyDescent="0.4">
      <c r="B112" s="1" t="str">
        <f t="shared" si="3"/>
        <v>財務</v>
      </c>
      <c r="C112" s="49"/>
      <c r="D112" s="13" t="s">
        <v>74</v>
      </c>
      <c r="E112" s="17">
        <v>4</v>
      </c>
      <c r="F112" s="15" t="s">
        <v>20</v>
      </c>
      <c r="G112" s="21">
        <f>VLOOKUP(F112,テーブル!$B$4:$C$6,2,FALSE)*$E112/2</f>
        <v>0</v>
      </c>
      <c r="H112" s="15" t="s">
        <v>20</v>
      </c>
      <c r="I112" s="21">
        <f>VLOOKUP(H112,テーブル!$B$4:$C$6,2,FALSE)*$E112/2</f>
        <v>0</v>
      </c>
      <c r="J112" s="15" t="s">
        <v>20</v>
      </c>
      <c r="K112" s="25">
        <f>VLOOKUP(J112,テーブル!$B$4:$C$6,2,FALSE)*$E112/2</f>
        <v>0</v>
      </c>
    </row>
    <row r="113" spans="2:11" ht="18.600000000000001" customHeight="1" x14ac:dyDescent="0.4">
      <c r="B113" s="1" t="str">
        <f t="shared" si="3"/>
        <v>財務</v>
      </c>
      <c r="C113" s="49"/>
      <c r="D113" s="13" t="s">
        <v>75</v>
      </c>
      <c r="E113" s="17">
        <v>4</v>
      </c>
      <c r="F113" s="15" t="s">
        <v>20</v>
      </c>
      <c r="G113" s="21">
        <f>VLOOKUP(F113,テーブル!$B$4:$C$6,2,FALSE)*$E113/2</f>
        <v>0</v>
      </c>
      <c r="H113" s="15" t="s">
        <v>20</v>
      </c>
      <c r="I113" s="21">
        <f>VLOOKUP(H113,テーブル!$B$4:$C$6,2,FALSE)*$E113/2</f>
        <v>0</v>
      </c>
      <c r="J113" s="15" t="s">
        <v>20</v>
      </c>
      <c r="K113" s="25">
        <f>VLOOKUP(J113,テーブル!$B$4:$C$6,2,FALSE)*$E113/2</f>
        <v>0</v>
      </c>
    </row>
    <row r="114" spans="2:11" ht="18.600000000000001" customHeight="1" x14ac:dyDescent="0.4">
      <c r="B114" s="1" t="str">
        <f t="shared" si="3"/>
        <v>財務</v>
      </c>
      <c r="C114" s="49"/>
      <c r="D114" s="13" t="s">
        <v>76</v>
      </c>
      <c r="E114" s="17">
        <v>4</v>
      </c>
      <c r="F114" s="15" t="s">
        <v>242</v>
      </c>
      <c r="G114" s="21">
        <f>VLOOKUP(F114,テーブル!$B$4:$C$6,2,FALSE)*$E114/2</f>
        <v>2</v>
      </c>
      <c r="H114" s="15" t="s">
        <v>20</v>
      </c>
      <c r="I114" s="21">
        <f>VLOOKUP(H114,テーブル!$B$4:$C$6,2,FALSE)*$E114/2</f>
        <v>0</v>
      </c>
      <c r="J114" s="15" t="s">
        <v>20</v>
      </c>
      <c r="K114" s="25">
        <f>VLOOKUP(J114,テーブル!$B$4:$C$6,2,FALSE)*$E114/2</f>
        <v>0</v>
      </c>
    </row>
    <row r="115" spans="2:11" ht="18.600000000000001" customHeight="1" x14ac:dyDescent="0.4">
      <c r="B115" s="1" t="str">
        <f t="shared" si="3"/>
        <v>財務</v>
      </c>
      <c r="C115" s="49"/>
      <c r="D115" s="13" t="s">
        <v>77</v>
      </c>
      <c r="E115" s="17">
        <v>4</v>
      </c>
      <c r="F115" s="15" t="s">
        <v>242</v>
      </c>
      <c r="G115" s="21">
        <f>VLOOKUP(F115,テーブル!$B$4:$C$6,2,FALSE)*$E115/2</f>
        <v>2</v>
      </c>
      <c r="H115" s="15" t="s">
        <v>20</v>
      </c>
      <c r="I115" s="21">
        <f>VLOOKUP(H115,テーブル!$B$4:$C$6,2,FALSE)*$E115/2</f>
        <v>0</v>
      </c>
      <c r="J115" s="15" t="s">
        <v>20</v>
      </c>
      <c r="K115" s="25">
        <f>VLOOKUP(J115,テーブル!$B$4:$C$6,2,FALSE)*$E115/2</f>
        <v>0</v>
      </c>
    </row>
    <row r="116" spans="2:11" ht="18.600000000000001" customHeight="1" x14ac:dyDescent="0.4">
      <c r="B116" s="1" t="str">
        <f t="shared" si="3"/>
        <v>財務</v>
      </c>
      <c r="C116" s="49"/>
      <c r="D116" s="13" t="s">
        <v>139</v>
      </c>
      <c r="E116" s="17">
        <v>4</v>
      </c>
      <c r="F116" s="15" t="s">
        <v>242</v>
      </c>
      <c r="G116" s="21">
        <f>VLOOKUP(F116,テーブル!$B$4:$C$6,2,FALSE)*$E116/2</f>
        <v>2</v>
      </c>
      <c r="H116" s="15" t="s">
        <v>20</v>
      </c>
      <c r="I116" s="21">
        <f>VLOOKUP(H116,テーブル!$B$4:$C$6,2,FALSE)*$E116/2</f>
        <v>0</v>
      </c>
      <c r="J116" s="15" t="s">
        <v>20</v>
      </c>
      <c r="K116" s="25">
        <f>VLOOKUP(J116,テーブル!$B$4:$C$6,2,FALSE)*$E116/2</f>
        <v>0</v>
      </c>
    </row>
    <row r="117" spans="2:11" ht="18.600000000000001" customHeight="1" x14ac:dyDescent="0.4">
      <c r="B117" s="1" t="str">
        <f t="shared" si="3"/>
        <v>財務</v>
      </c>
      <c r="C117" s="49"/>
      <c r="D117" s="13" t="s">
        <v>78</v>
      </c>
      <c r="E117" s="17">
        <v>4</v>
      </c>
      <c r="F117" s="15" t="s">
        <v>242</v>
      </c>
      <c r="G117" s="21">
        <f>VLOOKUP(F117,テーブル!$B$4:$C$6,2,FALSE)*$E117/2</f>
        <v>2</v>
      </c>
      <c r="H117" s="15" t="s">
        <v>20</v>
      </c>
      <c r="I117" s="21">
        <f>VLOOKUP(H117,テーブル!$B$4:$C$6,2,FALSE)*$E117/2</f>
        <v>0</v>
      </c>
      <c r="J117" s="15" t="s">
        <v>20</v>
      </c>
      <c r="K117" s="25">
        <f>VLOOKUP(J117,テーブル!$B$4:$C$6,2,FALSE)*$E117/2</f>
        <v>0</v>
      </c>
    </row>
    <row r="118" spans="2:11" ht="18.600000000000001" customHeight="1" x14ac:dyDescent="0.4">
      <c r="B118" s="1" t="str">
        <f t="shared" si="3"/>
        <v>財務</v>
      </c>
      <c r="C118" s="49"/>
      <c r="D118" s="13" t="s">
        <v>79</v>
      </c>
      <c r="E118" s="17">
        <v>4</v>
      </c>
      <c r="F118" s="15" t="s">
        <v>20</v>
      </c>
      <c r="G118" s="21">
        <f>VLOOKUP(F118,テーブル!$B$4:$C$6,2,FALSE)*$E118/2</f>
        <v>0</v>
      </c>
      <c r="H118" s="15" t="s">
        <v>20</v>
      </c>
      <c r="I118" s="21">
        <f>VLOOKUP(H118,テーブル!$B$4:$C$6,2,FALSE)*$E118/2</f>
        <v>0</v>
      </c>
      <c r="J118" s="15" t="s">
        <v>20</v>
      </c>
      <c r="K118" s="25">
        <f>VLOOKUP(J118,テーブル!$B$4:$C$6,2,FALSE)*$E118/2</f>
        <v>0</v>
      </c>
    </row>
    <row r="119" spans="2:11" ht="18.600000000000001" customHeight="1" x14ac:dyDescent="0.4">
      <c r="B119" s="1" t="str">
        <f t="shared" si="3"/>
        <v>財務</v>
      </c>
      <c r="C119" s="49"/>
      <c r="D119" s="13" t="s">
        <v>80</v>
      </c>
      <c r="E119" s="17">
        <v>4</v>
      </c>
      <c r="F119" s="15" t="s">
        <v>20</v>
      </c>
      <c r="G119" s="21">
        <f>VLOOKUP(F119,テーブル!$B$4:$C$6,2,FALSE)*$E119/2</f>
        <v>0</v>
      </c>
      <c r="H119" s="15" t="s">
        <v>20</v>
      </c>
      <c r="I119" s="21">
        <f>VLOOKUP(H119,テーブル!$B$4:$C$6,2,FALSE)*$E119/2</f>
        <v>0</v>
      </c>
      <c r="J119" s="15" t="s">
        <v>20</v>
      </c>
      <c r="K119" s="25">
        <f>VLOOKUP(J119,テーブル!$B$4:$C$6,2,FALSE)*$E119/2</f>
        <v>0</v>
      </c>
    </row>
    <row r="120" spans="2:11" ht="18.600000000000001" customHeight="1" x14ac:dyDescent="0.4">
      <c r="B120" s="1" t="str">
        <f t="shared" si="3"/>
        <v>財務</v>
      </c>
      <c r="C120" s="49"/>
      <c r="D120" s="13" t="s">
        <v>81</v>
      </c>
      <c r="E120" s="17">
        <v>4</v>
      </c>
      <c r="F120" s="15" t="s">
        <v>20</v>
      </c>
      <c r="G120" s="21">
        <f>VLOOKUP(F120,テーブル!$B$4:$C$6,2,FALSE)*$E120/2</f>
        <v>0</v>
      </c>
      <c r="H120" s="15" t="s">
        <v>20</v>
      </c>
      <c r="I120" s="21">
        <f>VLOOKUP(H120,テーブル!$B$4:$C$6,2,FALSE)*$E120/2</f>
        <v>0</v>
      </c>
      <c r="J120" s="15" t="s">
        <v>20</v>
      </c>
      <c r="K120" s="25">
        <f>VLOOKUP(J120,テーブル!$B$4:$C$6,2,FALSE)*$E120/2</f>
        <v>0</v>
      </c>
    </row>
    <row r="121" spans="2:11" ht="18.600000000000001" customHeight="1" x14ac:dyDescent="0.4">
      <c r="B121" s="1" t="str">
        <f t="shared" si="3"/>
        <v>財務</v>
      </c>
      <c r="C121" s="49"/>
      <c r="D121" s="13" t="s">
        <v>82</v>
      </c>
      <c r="E121" s="17">
        <v>4</v>
      </c>
      <c r="F121" s="15" t="s">
        <v>20</v>
      </c>
      <c r="G121" s="21">
        <f>VLOOKUP(F121,テーブル!$B$4:$C$6,2,FALSE)*$E121/2</f>
        <v>0</v>
      </c>
      <c r="H121" s="15" t="s">
        <v>20</v>
      </c>
      <c r="I121" s="21">
        <f>VLOOKUP(H121,テーブル!$B$4:$C$6,2,FALSE)*$E121/2</f>
        <v>0</v>
      </c>
      <c r="J121" s="15" t="s">
        <v>20</v>
      </c>
      <c r="K121" s="25">
        <f>VLOOKUP(J121,テーブル!$B$4:$C$6,2,FALSE)*$E121/2</f>
        <v>0</v>
      </c>
    </row>
    <row r="122" spans="2:11" ht="18.600000000000001" customHeight="1" x14ac:dyDescent="0.4">
      <c r="B122" s="1" t="str">
        <f>C122</f>
        <v>IPO・内部統制</v>
      </c>
      <c r="C122" s="49" t="s">
        <v>140</v>
      </c>
      <c r="D122" s="13" t="s">
        <v>83</v>
      </c>
      <c r="E122" s="17">
        <v>4</v>
      </c>
      <c r="F122" s="15" t="s">
        <v>242</v>
      </c>
      <c r="G122" s="21">
        <f>VLOOKUP(F122,テーブル!$B$4:$C$6,2,FALSE)*$E122/2</f>
        <v>2</v>
      </c>
      <c r="H122" s="15" t="s">
        <v>242</v>
      </c>
      <c r="I122" s="21">
        <f>VLOOKUP(H122,テーブル!$B$4:$C$6,2,FALSE)*$E122/2</f>
        <v>2</v>
      </c>
      <c r="J122" s="15" t="s">
        <v>20</v>
      </c>
      <c r="K122" s="25">
        <f>VLOOKUP(J122,テーブル!$B$4:$C$6,2,FALSE)*$E122/2</f>
        <v>0</v>
      </c>
    </row>
    <row r="123" spans="2:11" ht="18.600000000000001" customHeight="1" x14ac:dyDescent="0.4">
      <c r="B123" s="1" t="str">
        <f t="shared" si="3"/>
        <v>IPO・内部統制</v>
      </c>
      <c r="C123" s="49"/>
      <c r="D123" s="13" t="s">
        <v>84</v>
      </c>
      <c r="E123" s="17">
        <v>4</v>
      </c>
      <c r="F123" s="15" t="s">
        <v>242</v>
      </c>
      <c r="G123" s="21">
        <f>VLOOKUP(F123,テーブル!$B$4:$C$6,2,FALSE)*$E123/2</f>
        <v>2</v>
      </c>
      <c r="H123" s="15" t="s">
        <v>242</v>
      </c>
      <c r="I123" s="21">
        <f>VLOOKUP(H123,テーブル!$B$4:$C$6,2,FALSE)*$E123/2</f>
        <v>2</v>
      </c>
      <c r="J123" s="15" t="s">
        <v>20</v>
      </c>
      <c r="K123" s="25">
        <f>VLOOKUP(J123,テーブル!$B$4:$C$6,2,FALSE)*$E123/2</f>
        <v>0</v>
      </c>
    </row>
    <row r="124" spans="2:11" ht="18.600000000000001" customHeight="1" x14ac:dyDescent="0.4">
      <c r="B124" s="1" t="str">
        <f t="shared" si="3"/>
        <v>IPO・内部統制</v>
      </c>
      <c r="C124" s="49"/>
      <c r="D124" s="13" t="s">
        <v>85</v>
      </c>
      <c r="E124" s="17">
        <v>4</v>
      </c>
      <c r="F124" s="15" t="s">
        <v>242</v>
      </c>
      <c r="G124" s="21">
        <f>VLOOKUP(F124,テーブル!$B$4:$C$6,2,FALSE)*$E124/2</f>
        <v>2</v>
      </c>
      <c r="H124" s="15" t="s">
        <v>20</v>
      </c>
      <c r="I124" s="21">
        <f>VLOOKUP(H124,テーブル!$B$4:$C$6,2,FALSE)*$E124/2</f>
        <v>0</v>
      </c>
      <c r="J124" s="15" t="s">
        <v>20</v>
      </c>
      <c r="K124" s="25">
        <f>VLOOKUP(J124,テーブル!$B$4:$C$6,2,FALSE)*$E124/2</f>
        <v>0</v>
      </c>
    </row>
    <row r="125" spans="2:11" ht="18.600000000000001" customHeight="1" x14ac:dyDescent="0.4">
      <c r="B125" s="1" t="str">
        <f t="shared" si="3"/>
        <v>IPO・内部統制</v>
      </c>
      <c r="C125" s="49"/>
      <c r="D125" s="13" t="s">
        <v>86</v>
      </c>
      <c r="E125" s="17">
        <v>4</v>
      </c>
      <c r="F125" s="15" t="s">
        <v>242</v>
      </c>
      <c r="G125" s="21">
        <f>VLOOKUP(F125,テーブル!$B$4:$C$6,2,FALSE)*$E125/2</f>
        <v>2</v>
      </c>
      <c r="H125" s="15" t="s">
        <v>20</v>
      </c>
      <c r="I125" s="21">
        <f>VLOOKUP(H125,テーブル!$B$4:$C$6,2,FALSE)*$E125/2</f>
        <v>0</v>
      </c>
      <c r="J125" s="15" t="s">
        <v>20</v>
      </c>
      <c r="K125" s="25">
        <f>VLOOKUP(J125,テーブル!$B$4:$C$6,2,FALSE)*$E125/2</f>
        <v>0</v>
      </c>
    </row>
    <row r="126" spans="2:11" ht="18.600000000000001" customHeight="1" x14ac:dyDescent="0.4">
      <c r="B126" s="1" t="str">
        <f t="shared" si="3"/>
        <v>IPO・内部統制</v>
      </c>
      <c r="C126" s="49"/>
      <c r="D126" s="13" t="s">
        <v>87</v>
      </c>
      <c r="E126" s="17">
        <v>4</v>
      </c>
      <c r="F126" s="15" t="s">
        <v>21</v>
      </c>
      <c r="G126" s="21">
        <f>VLOOKUP(F126,テーブル!$B$4:$C$6,2,FALSE)*$E126/2</f>
        <v>4</v>
      </c>
      <c r="H126" s="15" t="s">
        <v>20</v>
      </c>
      <c r="I126" s="21">
        <f>VLOOKUP(H126,テーブル!$B$4:$C$6,2,FALSE)*$E126/2</f>
        <v>0</v>
      </c>
      <c r="J126" s="15" t="s">
        <v>20</v>
      </c>
      <c r="K126" s="25">
        <f>VLOOKUP(J126,テーブル!$B$4:$C$6,2,FALSE)*$E126/2</f>
        <v>0</v>
      </c>
    </row>
    <row r="127" spans="2:11" ht="18.600000000000001" customHeight="1" x14ac:dyDescent="0.4">
      <c r="B127" s="1" t="str">
        <f t="shared" si="3"/>
        <v>IPO・内部統制</v>
      </c>
      <c r="C127" s="49"/>
      <c r="D127" s="13" t="s">
        <v>95</v>
      </c>
      <c r="E127" s="17">
        <v>4</v>
      </c>
      <c r="F127" s="15" t="s">
        <v>242</v>
      </c>
      <c r="G127" s="21">
        <f>VLOOKUP(F127,テーブル!$B$4:$C$6,2,FALSE)*$E127/2</f>
        <v>2</v>
      </c>
      <c r="H127" s="15" t="s">
        <v>20</v>
      </c>
      <c r="I127" s="21">
        <f>VLOOKUP(H127,テーブル!$B$4:$C$6,2,FALSE)*$E127/2</f>
        <v>0</v>
      </c>
      <c r="J127" s="15" t="s">
        <v>20</v>
      </c>
      <c r="K127" s="25">
        <f>VLOOKUP(J127,テーブル!$B$4:$C$6,2,FALSE)*$E127/2</f>
        <v>0</v>
      </c>
    </row>
    <row r="128" spans="2:11" ht="18.600000000000001" customHeight="1" x14ac:dyDescent="0.4">
      <c r="B128" s="1" t="str">
        <f t="shared" si="3"/>
        <v>IPO・内部統制</v>
      </c>
      <c r="C128" s="49"/>
      <c r="D128" s="13" t="s">
        <v>99</v>
      </c>
      <c r="E128" s="17">
        <v>4</v>
      </c>
      <c r="F128" s="15" t="s">
        <v>21</v>
      </c>
      <c r="G128" s="21">
        <f>VLOOKUP(F128,テーブル!$B$4:$C$6,2,FALSE)*$E128/2</f>
        <v>4</v>
      </c>
      <c r="H128" s="15" t="s">
        <v>20</v>
      </c>
      <c r="I128" s="21">
        <f>VLOOKUP(H128,テーブル!$B$4:$C$6,2,FALSE)*$E128/2</f>
        <v>0</v>
      </c>
      <c r="J128" s="15" t="s">
        <v>20</v>
      </c>
      <c r="K128" s="25">
        <f>VLOOKUP(J128,テーブル!$B$4:$C$6,2,FALSE)*$E128/2</f>
        <v>0</v>
      </c>
    </row>
    <row r="129" spans="2:11" ht="18.600000000000001" customHeight="1" x14ac:dyDescent="0.4">
      <c r="B129" s="1" t="str">
        <f>C129</f>
        <v>資金</v>
      </c>
      <c r="C129" s="49" t="s">
        <v>100</v>
      </c>
      <c r="D129" s="13" t="s">
        <v>101</v>
      </c>
      <c r="E129" s="17">
        <v>10</v>
      </c>
      <c r="F129" s="15" t="s">
        <v>242</v>
      </c>
      <c r="G129" s="21">
        <f>VLOOKUP(F129,テーブル!$B$4:$C$6,2,FALSE)*$E129/2</f>
        <v>5</v>
      </c>
      <c r="H129" s="15" t="s">
        <v>242</v>
      </c>
      <c r="I129" s="21">
        <f>VLOOKUP(H129,テーブル!$B$4:$C$6,2,FALSE)*$E129/2</f>
        <v>5</v>
      </c>
      <c r="J129" s="15" t="s">
        <v>20</v>
      </c>
      <c r="K129" s="25">
        <f>VLOOKUP(J129,テーブル!$B$4:$C$6,2,FALSE)*$E129/2</f>
        <v>0</v>
      </c>
    </row>
    <row r="130" spans="2:11" ht="18.600000000000001" customHeight="1" x14ac:dyDescent="0.4">
      <c r="B130" s="1" t="str">
        <f t="shared" si="3"/>
        <v>資金</v>
      </c>
      <c r="C130" s="49"/>
      <c r="D130" s="13" t="s">
        <v>102</v>
      </c>
      <c r="E130" s="17">
        <v>10</v>
      </c>
      <c r="F130" s="15" t="s">
        <v>242</v>
      </c>
      <c r="G130" s="21">
        <f>VLOOKUP(F130,テーブル!$B$4:$C$6,2,FALSE)*$E130/2</f>
        <v>5</v>
      </c>
      <c r="H130" s="15" t="s">
        <v>242</v>
      </c>
      <c r="I130" s="21">
        <f>VLOOKUP(H130,テーブル!$B$4:$C$6,2,FALSE)*$E130/2</f>
        <v>5</v>
      </c>
      <c r="J130" s="15" t="s">
        <v>20</v>
      </c>
      <c r="K130" s="25">
        <f>VLOOKUP(J130,テーブル!$B$4:$C$6,2,FALSE)*$E130/2</f>
        <v>0</v>
      </c>
    </row>
    <row r="131" spans="2:11" ht="18.600000000000001" customHeight="1" x14ac:dyDescent="0.4">
      <c r="B131" s="1" t="str">
        <f>C131</f>
        <v>計画</v>
      </c>
      <c r="C131" s="49" t="s">
        <v>103</v>
      </c>
      <c r="D131" s="13" t="s">
        <v>104</v>
      </c>
      <c r="E131" s="17">
        <v>20</v>
      </c>
      <c r="F131" s="15" t="s">
        <v>20</v>
      </c>
      <c r="G131" s="21">
        <f>VLOOKUP(F131,テーブル!$B$4:$C$6,2,FALSE)*$E131/2</f>
        <v>0</v>
      </c>
      <c r="H131" s="15" t="s">
        <v>20</v>
      </c>
      <c r="I131" s="21">
        <f>VLOOKUP(H131,テーブル!$B$4:$C$6,2,FALSE)*$E131/2</f>
        <v>0</v>
      </c>
      <c r="J131" s="15" t="s">
        <v>20</v>
      </c>
      <c r="K131" s="25">
        <f>VLOOKUP(J131,テーブル!$B$4:$C$6,2,FALSE)*$E131/2</f>
        <v>0</v>
      </c>
    </row>
    <row r="132" spans="2:11" ht="18.600000000000001" customHeight="1" x14ac:dyDescent="0.4">
      <c r="B132" s="1" t="str">
        <f t="shared" si="3"/>
        <v>計画</v>
      </c>
      <c r="C132" s="49"/>
      <c r="D132" s="13" t="s">
        <v>105</v>
      </c>
      <c r="E132" s="17">
        <v>12</v>
      </c>
      <c r="F132" s="15" t="s">
        <v>242</v>
      </c>
      <c r="G132" s="21">
        <f>VLOOKUP(F132,テーブル!$B$4:$C$6,2,FALSE)*$E132/2</f>
        <v>6</v>
      </c>
      <c r="H132" s="15" t="s">
        <v>20</v>
      </c>
      <c r="I132" s="21">
        <f>VLOOKUP(H132,テーブル!$B$4:$C$6,2,FALSE)*$E132/2</f>
        <v>0</v>
      </c>
      <c r="J132" s="15" t="s">
        <v>20</v>
      </c>
      <c r="K132" s="25">
        <f>VLOOKUP(J132,テーブル!$B$4:$C$6,2,FALSE)*$E132/2</f>
        <v>0</v>
      </c>
    </row>
    <row r="133" spans="2:11" ht="18.600000000000001" customHeight="1" x14ac:dyDescent="0.4">
      <c r="B133" s="1" t="str">
        <f t="shared" si="3"/>
        <v>計画</v>
      </c>
      <c r="C133" s="49"/>
      <c r="D133" s="13" t="s">
        <v>106</v>
      </c>
      <c r="E133" s="17">
        <v>10</v>
      </c>
      <c r="F133" s="15" t="s">
        <v>242</v>
      </c>
      <c r="G133" s="21">
        <f>VLOOKUP(F133,テーブル!$B$4:$C$6,2,FALSE)*$E133/2</f>
        <v>5</v>
      </c>
      <c r="H133" s="15" t="s">
        <v>20</v>
      </c>
      <c r="I133" s="21">
        <f>VLOOKUP(H133,テーブル!$B$4:$C$6,2,FALSE)*$E133/2</f>
        <v>0</v>
      </c>
      <c r="J133" s="15" t="s">
        <v>20</v>
      </c>
      <c r="K133" s="25">
        <f>VLOOKUP(J133,テーブル!$B$4:$C$6,2,FALSE)*$E133/2</f>
        <v>0</v>
      </c>
    </row>
    <row r="134" spans="2:11" ht="18.600000000000001" customHeight="1" x14ac:dyDescent="0.4">
      <c r="B134" s="1" t="str">
        <f>C134</f>
        <v>システム</v>
      </c>
      <c r="C134" s="49" t="s">
        <v>189</v>
      </c>
      <c r="D134" s="13" t="s">
        <v>190</v>
      </c>
      <c r="E134" s="17">
        <v>4</v>
      </c>
      <c r="F134" s="15" t="s">
        <v>21</v>
      </c>
      <c r="G134" s="21">
        <f>VLOOKUP(F134,テーブル!$B$4:$C$6,2,FALSE)*$E134/2</f>
        <v>4</v>
      </c>
      <c r="H134" s="15" t="s">
        <v>20</v>
      </c>
      <c r="I134" s="21">
        <f>VLOOKUP(H134,テーブル!$B$4:$C$6,2,FALSE)*$E134/2</f>
        <v>0</v>
      </c>
      <c r="J134" s="15" t="s">
        <v>20</v>
      </c>
      <c r="K134" s="25">
        <f>VLOOKUP(J134,テーブル!$B$4:$C$6,2,FALSE)*$E134/2</f>
        <v>0</v>
      </c>
    </row>
    <row r="135" spans="2:11" ht="18.600000000000001" customHeight="1" x14ac:dyDescent="0.4">
      <c r="B135" s="1" t="str">
        <f>B134:B134</f>
        <v>システム</v>
      </c>
      <c r="C135" s="49"/>
      <c r="D135" s="13" t="s">
        <v>191</v>
      </c>
      <c r="E135" s="17">
        <v>4</v>
      </c>
      <c r="F135" s="15" t="s">
        <v>21</v>
      </c>
      <c r="G135" s="21">
        <f>VLOOKUP(F135,テーブル!$B$4:$C$6,2,FALSE)*$E135/2</f>
        <v>4</v>
      </c>
      <c r="H135" s="15" t="s">
        <v>20</v>
      </c>
      <c r="I135" s="21">
        <f>VLOOKUP(H135,テーブル!$B$4:$C$6,2,FALSE)*$E135/2</f>
        <v>0</v>
      </c>
      <c r="J135" s="15" t="s">
        <v>20</v>
      </c>
      <c r="K135" s="25">
        <f>VLOOKUP(J135,テーブル!$B$4:$C$6,2,FALSE)*$E135/2</f>
        <v>0</v>
      </c>
    </row>
    <row r="136" spans="2:11" ht="18.600000000000001" customHeight="1" x14ac:dyDescent="0.4">
      <c r="B136" s="1" t="str">
        <f t="shared" ref="B136:B147" si="4">B135:B135</f>
        <v>システム</v>
      </c>
      <c r="C136" s="49"/>
      <c r="D136" s="13" t="s">
        <v>192</v>
      </c>
      <c r="E136" s="17">
        <v>4</v>
      </c>
      <c r="F136" s="15" t="s">
        <v>21</v>
      </c>
      <c r="G136" s="21">
        <f>VLOOKUP(F136,テーブル!$B$4:$C$6,2,FALSE)*$E136/2</f>
        <v>4</v>
      </c>
      <c r="H136" s="15" t="s">
        <v>20</v>
      </c>
      <c r="I136" s="21">
        <f>VLOOKUP(H136,テーブル!$B$4:$C$6,2,FALSE)*$E136/2</f>
        <v>0</v>
      </c>
      <c r="J136" s="15" t="s">
        <v>20</v>
      </c>
      <c r="K136" s="25">
        <f>VLOOKUP(J136,テーブル!$B$4:$C$6,2,FALSE)*$E136/2</f>
        <v>0</v>
      </c>
    </row>
    <row r="137" spans="2:11" ht="18.600000000000001" customHeight="1" x14ac:dyDescent="0.4">
      <c r="B137" s="1" t="str">
        <f t="shared" si="4"/>
        <v>システム</v>
      </c>
      <c r="C137" s="49"/>
      <c r="D137" s="13" t="s">
        <v>223</v>
      </c>
      <c r="E137" s="17">
        <v>4</v>
      </c>
      <c r="F137" s="15" t="s">
        <v>21</v>
      </c>
      <c r="G137" s="21">
        <f>VLOOKUP(F137,テーブル!$B$4:$C$6,2,FALSE)*$E137/2</f>
        <v>4</v>
      </c>
      <c r="H137" s="15" t="s">
        <v>20</v>
      </c>
      <c r="I137" s="21">
        <f>VLOOKUP(H137,テーブル!$B$4:$C$6,2,FALSE)*$E137/2</f>
        <v>0</v>
      </c>
      <c r="J137" s="15" t="s">
        <v>20</v>
      </c>
      <c r="K137" s="25">
        <f>VLOOKUP(J137,テーブル!$B$4:$C$6,2,FALSE)*$E137/2</f>
        <v>0</v>
      </c>
    </row>
    <row r="138" spans="2:11" ht="18.600000000000001" customHeight="1" x14ac:dyDescent="0.4">
      <c r="B138" s="1" t="str">
        <f t="shared" si="4"/>
        <v>システム</v>
      </c>
      <c r="C138" s="49"/>
      <c r="D138" s="13" t="s">
        <v>224</v>
      </c>
      <c r="E138" s="17">
        <v>4</v>
      </c>
      <c r="F138" s="15" t="s">
        <v>20</v>
      </c>
      <c r="G138" s="21">
        <f>VLOOKUP(F138,テーブル!$B$4:$C$6,2,FALSE)*$E138/2</f>
        <v>0</v>
      </c>
      <c r="H138" s="15" t="s">
        <v>20</v>
      </c>
      <c r="I138" s="21">
        <f>VLOOKUP(H138,テーブル!$B$4:$C$6,2,FALSE)*$E138/2</f>
        <v>0</v>
      </c>
      <c r="J138" s="15" t="s">
        <v>20</v>
      </c>
      <c r="K138" s="25">
        <f>VLOOKUP(J138,テーブル!$B$4:$C$6,2,FALSE)*$E138/2</f>
        <v>0</v>
      </c>
    </row>
    <row r="139" spans="2:11" ht="18.600000000000001" customHeight="1" x14ac:dyDescent="0.4">
      <c r="B139" s="1" t="str">
        <f t="shared" si="4"/>
        <v>システム</v>
      </c>
      <c r="C139" s="49"/>
      <c r="D139" s="13" t="s">
        <v>225</v>
      </c>
      <c r="E139" s="17">
        <v>4</v>
      </c>
      <c r="F139" s="15" t="s">
        <v>20</v>
      </c>
      <c r="G139" s="21">
        <f>VLOOKUP(F139,テーブル!$B$4:$C$6,2,FALSE)*$E139/2</f>
        <v>0</v>
      </c>
      <c r="H139" s="15" t="s">
        <v>20</v>
      </c>
      <c r="I139" s="21">
        <f>VLOOKUP(H139,テーブル!$B$4:$C$6,2,FALSE)*$E139/2</f>
        <v>0</v>
      </c>
      <c r="J139" s="15" t="s">
        <v>20</v>
      </c>
      <c r="K139" s="25">
        <f>VLOOKUP(J139,テーブル!$B$4:$C$6,2,FALSE)*$E139/2</f>
        <v>0</v>
      </c>
    </row>
    <row r="140" spans="2:11" ht="18.600000000000001" customHeight="1" x14ac:dyDescent="0.4">
      <c r="B140" s="1" t="str">
        <f t="shared" si="4"/>
        <v>システム</v>
      </c>
      <c r="C140" s="49"/>
      <c r="D140" s="13" t="s">
        <v>228</v>
      </c>
      <c r="E140" s="17">
        <v>4</v>
      </c>
      <c r="F140" s="15" t="s">
        <v>242</v>
      </c>
      <c r="G140" s="21">
        <f>VLOOKUP(F140,テーブル!$B$4:$C$6,2,FALSE)*$E140/2</f>
        <v>2</v>
      </c>
      <c r="H140" s="15" t="s">
        <v>20</v>
      </c>
      <c r="I140" s="21">
        <f>VLOOKUP(H140,テーブル!$B$4:$C$6,2,FALSE)*$E140/2</f>
        <v>0</v>
      </c>
      <c r="J140" s="15" t="s">
        <v>20</v>
      </c>
      <c r="K140" s="25">
        <f>VLOOKUP(J140,テーブル!$B$4:$C$6,2,FALSE)*$E140/2</f>
        <v>0</v>
      </c>
    </row>
    <row r="141" spans="2:11" ht="18.600000000000001" customHeight="1" x14ac:dyDescent="0.4">
      <c r="B141" s="1" t="str">
        <f t="shared" si="4"/>
        <v>システム</v>
      </c>
      <c r="C141" s="49"/>
      <c r="D141" s="13" t="s">
        <v>226</v>
      </c>
      <c r="E141" s="17">
        <v>2</v>
      </c>
      <c r="F141" s="15" t="s">
        <v>242</v>
      </c>
      <c r="G141" s="21">
        <f>VLOOKUP(F141,テーブル!$B$4:$C$6,2,FALSE)*$E141/2</f>
        <v>1</v>
      </c>
      <c r="H141" s="15" t="s">
        <v>242</v>
      </c>
      <c r="I141" s="21">
        <f>VLOOKUP(H141,テーブル!$B$4:$C$6,2,FALSE)*$E141/2</f>
        <v>1</v>
      </c>
      <c r="J141" s="15" t="s">
        <v>20</v>
      </c>
      <c r="K141" s="25">
        <f>VLOOKUP(J141,テーブル!$B$4:$C$6,2,FALSE)*$E141/2</f>
        <v>0</v>
      </c>
    </row>
    <row r="142" spans="2:11" ht="18.600000000000001" customHeight="1" x14ac:dyDescent="0.4">
      <c r="B142" s="1" t="str">
        <f t="shared" si="4"/>
        <v>システム</v>
      </c>
      <c r="C142" s="49"/>
      <c r="D142" s="13" t="s">
        <v>227</v>
      </c>
      <c r="E142" s="17">
        <v>2</v>
      </c>
      <c r="F142" s="15" t="s">
        <v>242</v>
      </c>
      <c r="G142" s="21">
        <f>VLOOKUP(F142,テーブル!$B$4:$C$6,2,FALSE)*$E142/2</f>
        <v>1</v>
      </c>
      <c r="H142" s="15" t="s">
        <v>20</v>
      </c>
      <c r="I142" s="21">
        <f>VLOOKUP(H142,テーブル!$B$4:$C$6,2,FALSE)*$E142/2</f>
        <v>0</v>
      </c>
      <c r="J142" s="15" t="s">
        <v>20</v>
      </c>
      <c r="K142" s="25">
        <f>VLOOKUP(J142,テーブル!$B$4:$C$6,2,FALSE)*$E142/2</f>
        <v>0</v>
      </c>
    </row>
    <row r="143" spans="2:11" ht="18.600000000000001" customHeight="1" x14ac:dyDescent="0.4">
      <c r="B143" s="1" t="str">
        <f t="shared" si="4"/>
        <v>システム</v>
      </c>
      <c r="C143" s="49"/>
      <c r="D143" s="13" t="s">
        <v>229</v>
      </c>
      <c r="E143" s="17">
        <v>2</v>
      </c>
      <c r="F143" s="15" t="s">
        <v>242</v>
      </c>
      <c r="G143" s="21">
        <f>VLOOKUP(F143,テーブル!$B$4:$C$6,2,FALSE)*$E143/2</f>
        <v>1</v>
      </c>
      <c r="H143" s="15" t="s">
        <v>20</v>
      </c>
      <c r="I143" s="21">
        <f>VLOOKUP(H143,テーブル!$B$4:$C$6,2,FALSE)*$E143/2</f>
        <v>0</v>
      </c>
      <c r="J143" s="15" t="s">
        <v>20</v>
      </c>
      <c r="K143" s="25">
        <f>VLOOKUP(J143,テーブル!$B$4:$C$6,2,FALSE)*$E143/2</f>
        <v>0</v>
      </c>
    </row>
    <row r="144" spans="2:11" ht="18.600000000000001" customHeight="1" x14ac:dyDescent="0.4">
      <c r="B144" s="1" t="str">
        <f t="shared" si="4"/>
        <v>システム</v>
      </c>
      <c r="C144" s="49"/>
      <c r="D144" s="13" t="s">
        <v>230</v>
      </c>
      <c r="E144" s="17">
        <v>2</v>
      </c>
      <c r="F144" s="15" t="s">
        <v>20</v>
      </c>
      <c r="G144" s="21">
        <f>VLOOKUP(F144,テーブル!$B$4:$C$6,2,FALSE)*$E144/2</f>
        <v>0</v>
      </c>
      <c r="H144" s="15" t="s">
        <v>20</v>
      </c>
      <c r="I144" s="21">
        <f>VLOOKUP(H144,テーブル!$B$4:$C$6,2,FALSE)*$E144/2</f>
        <v>0</v>
      </c>
      <c r="J144" s="15" t="s">
        <v>20</v>
      </c>
      <c r="K144" s="25">
        <f>VLOOKUP(J144,テーブル!$B$4:$C$6,2,FALSE)*$E144/2</f>
        <v>0</v>
      </c>
    </row>
    <row r="145" spans="2:11" ht="18.600000000000001" customHeight="1" x14ac:dyDescent="0.4">
      <c r="B145" s="1" t="str">
        <f t="shared" si="4"/>
        <v>システム</v>
      </c>
      <c r="C145" s="49"/>
      <c r="D145" s="13" t="s">
        <v>231</v>
      </c>
      <c r="E145" s="17">
        <v>2</v>
      </c>
      <c r="F145" s="15" t="s">
        <v>20</v>
      </c>
      <c r="G145" s="21">
        <f>VLOOKUP(F145,テーブル!$B$4:$C$6,2,FALSE)*$E145/2</f>
        <v>0</v>
      </c>
      <c r="H145" s="15" t="s">
        <v>20</v>
      </c>
      <c r="I145" s="21">
        <f>VLOOKUP(H145,テーブル!$B$4:$C$6,2,FALSE)*$E145/2</f>
        <v>0</v>
      </c>
      <c r="J145" s="15" t="s">
        <v>20</v>
      </c>
      <c r="K145" s="25">
        <f>VLOOKUP(J145,テーブル!$B$4:$C$6,2,FALSE)*$E145/2</f>
        <v>0</v>
      </c>
    </row>
    <row r="146" spans="2:11" ht="18.600000000000001" customHeight="1" x14ac:dyDescent="0.4">
      <c r="B146" s="1" t="str">
        <f t="shared" si="4"/>
        <v>システム</v>
      </c>
      <c r="C146" s="49"/>
      <c r="D146" s="13" t="s">
        <v>232</v>
      </c>
      <c r="E146" s="17">
        <v>2</v>
      </c>
      <c r="F146" s="15" t="s">
        <v>20</v>
      </c>
      <c r="G146" s="21">
        <f>VLOOKUP(F146,テーブル!$B$4:$C$6,2,FALSE)*$E146/2</f>
        <v>0</v>
      </c>
      <c r="H146" s="15" t="s">
        <v>20</v>
      </c>
      <c r="I146" s="21">
        <f>VLOOKUP(H146,テーブル!$B$4:$C$6,2,FALSE)*$E146/2</f>
        <v>0</v>
      </c>
      <c r="J146" s="15" t="s">
        <v>20</v>
      </c>
      <c r="K146" s="25">
        <f>VLOOKUP(J146,テーブル!$B$4:$C$6,2,FALSE)*$E146/2</f>
        <v>0</v>
      </c>
    </row>
    <row r="147" spans="2:11" ht="18.600000000000001" customHeight="1" x14ac:dyDescent="0.4">
      <c r="B147" s="1" t="str">
        <f t="shared" si="4"/>
        <v>システム</v>
      </c>
      <c r="C147" s="49"/>
      <c r="D147" s="13" t="s">
        <v>107</v>
      </c>
      <c r="E147" s="17">
        <v>2</v>
      </c>
      <c r="F147" s="15" t="s">
        <v>20</v>
      </c>
      <c r="G147" s="21">
        <f>VLOOKUP(F147,テーブル!$B$4:$C$6,2,FALSE)*$E147/2</f>
        <v>0</v>
      </c>
      <c r="H147" s="15" t="s">
        <v>20</v>
      </c>
      <c r="I147" s="21">
        <f>VLOOKUP(H147,テーブル!$B$4:$C$6,2,FALSE)*$E147/2</f>
        <v>0</v>
      </c>
      <c r="J147" s="15" t="s">
        <v>20</v>
      </c>
      <c r="K147" s="25">
        <f>VLOOKUP(J147,テーブル!$B$4:$C$6,2,FALSE)*$E147/2</f>
        <v>0</v>
      </c>
    </row>
    <row r="148" spans="2:11" ht="18.600000000000001" customHeight="1" x14ac:dyDescent="0.4">
      <c r="B148" s="1" t="str">
        <f>C148</f>
        <v>法令・規則</v>
      </c>
      <c r="C148" s="50" t="s">
        <v>183</v>
      </c>
      <c r="D148" s="13" t="s">
        <v>174</v>
      </c>
      <c r="E148" s="17">
        <v>4</v>
      </c>
      <c r="F148" s="15" t="s">
        <v>242</v>
      </c>
      <c r="G148" s="21">
        <f>VLOOKUP(F148,テーブル!$B$4:$C$6,2,FALSE)*$E148/2</f>
        <v>2</v>
      </c>
      <c r="H148" s="15" t="s">
        <v>242</v>
      </c>
      <c r="I148" s="21">
        <f>VLOOKUP(H148,テーブル!$B$4:$C$6,2,FALSE)*$E148/2</f>
        <v>2</v>
      </c>
      <c r="J148" s="15" t="s">
        <v>20</v>
      </c>
      <c r="K148" s="25">
        <f>VLOOKUP(J148,テーブル!$B$4:$C$6,2,FALSE)*$E148/2</f>
        <v>0</v>
      </c>
    </row>
    <row r="149" spans="2:11" ht="18.600000000000001" customHeight="1" x14ac:dyDescent="0.4">
      <c r="B149" s="1" t="str">
        <f>B148</f>
        <v>法令・規則</v>
      </c>
      <c r="C149" s="56"/>
      <c r="D149" s="13" t="s">
        <v>175</v>
      </c>
      <c r="E149" s="17">
        <v>4</v>
      </c>
      <c r="F149" s="15" t="s">
        <v>242</v>
      </c>
      <c r="G149" s="21">
        <f>VLOOKUP(F149,テーブル!$B$4:$C$6,2,FALSE)*$E149/2</f>
        <v>2</v>
      </c>
      <c r="H149" s="15" t="s">
        <v>242</v>
      </c>
      <c r="I149" s="21">
        <f>VLOOKUP(H149,テーブル!$B$4:$C$6,2,FALSE)*$E149/2</f>
        <v>2</v>
      </c>
      <c r="J149" s="15" t="s">
        <v>20</v>
      </c>
      <c r="K149" s="25">
        <f>VLOOKUP(J149,テーブル!$B$4:$C$6,2,FALSE)*$E149/2</f>
        <v>0</v>
      </c>
    </row>
    <row r="150" spans="2:11" ht="18.600000000000001" customHeight="1" x14ac:dyDescent="0.4">
      <c r="B150" s="1" t="str">
        <f t="shared" ref="B150:B161" si="5">B149</f>
        <v>法令・規則</v>
      </c>
      <c r="C150" s="56"/>
      <c r="D150" s="13" t="s">
        <v>176</v>
      </c>
      <c r="E150" s="17">
        <v>4</v>
      </c>
      <c r="F150" s="15" t="s">
        <v>242</v>
      </c>
      <c r="G150" s="21">
        <f>VLOOKUP(F150,テーブル!$B$4:$C$6,2,FALSE)*$E150/2</f>
        <v>2</v>
      </c>
      <c r="H150" s="15" t="s">
        <v>242</v>
      </c>
      <c r="I150" s="21">
        <f>VLOOKUP(H150,テーブル!$B$4:$C$6,2,FALSE)*$E150/2</f>
        <v>2</v>
      </c>
      <c r="J150" s="15" t="s">
        <v>20</v>
      </c>
      <c r="K150" s="25">
        <f>VLOOKUP(J150,テーブル!$B$4:$C$6,2,FALSE)*$E150/2</f>
        <v>0</v>
      </c>
    </row>
    <row r="151" spans="2:11" ht="18.600000000000001" customHeight="1" x14ac:dyDescent="0.4">
      <c r="B151" s="1" t="str">
        <f t="shared" si="5"/>
        <v>法令・規則</v>
      </c>
      <c r="C151" s="56"/>
      <c r="D151" s="13" t="s">
        <v>177</v>
      </c>
      <c r="E151" s="17">
        <v>4</v>
      </c>
      <c r="F151" s="15" t="s">
        <v>242</v>
      </c>
      <c r="G151" s="21">
        <f>VLOOKUP(F151,テーブル!$B$4:$C$6,2,FALSE)*$E151/2</f>
        <v>2</v>
      </c>
      <c r="H151" s="15" t="s">
        <v>242</v>
      </c>
      <c r="I151" s="21">
        <f>VLOOKUP(H151,テーブル!$B$4:$C$6,2,FALSE)*$E151/2</f>
        <v>2</v>
      </c>
      <c r="J151" s="15" t="s">
        <v>20</v>
      </c>
      <c r="K151" s="25">
        <f>VLOOKUP(J151,テーブル!$B$4:$C$6,2,FALSE)*$E151/2</f>
        <v>0</v>
      </c>
    </row>
    <row r="152" spans="2:11" ht="18.600000000000001" customHeight="1" x14ac:dyDescent="0.4">
      <c r="B152" s="1" t="str">
        <f t="shared" si="5"/>
        <v>法令・規則</v>
      </c>
      <c r="C152" s="56"/>
      <c r="D152" s="13" t="s">
        <v>178</v>
      </c>
      <c r="E152" s="17">
        <v>4</v>
      </c>
      <c r="F152" s="15" t="s">
        <v>242</v>
      </c>
      <c r="G152" s="21">
        <f>VLOOKUP(F152,テーブル!$B$4:$C$6,2,FALSE)*$E152/2</f>
        <v>2</v>
      </c>
      <c r="H152" s="15" t="s">
        <v>242</v>
      </c>
      <c r="I152" s="21">
        <f>VLOOKUP(H152,テーブル!$B$4:$C$6,2,FALSE)*$E152/2</f>
        <v>2</v>
      </c>
      <c r="J152" s="15" t="s">
        <v>20</v>
      </c>
      <c r="K152" s="25">
        <f>VLOOKUP(J152,テーブル!$B$4:$C$6,2,FALSE)*$E152/2</f>
        <v>0</v>
      </c>
    </row>
    <row r="153" spans="2:11" ht="18.600000000000001" customHeight="1" x14ac:dyDescent="0.4">
      <c r="B153" s="1" t="str">
        <f t="shared" si="5"/>
        <v>法令・規則</v>
      </c>
      <c r="C153" s="56"/>
      <c r="D153" s="13" t="s">
        <v>179</v>
      </c>
      <c r="E153" s="17">
        <v>4</v>
      </c>
      <c r="F153" s="15" t="s">
        <v>242</v>
      </c>
      <c r="G153" s="21">
        <f>VLOOKUP(F153,テーブル!$B$4:$C$6,2,FALSE)*$E153/2</f>
        <v>2</v>
      </c>
      <c r="H153" s="15" t="s">
        <v>242</v>
      </c>
      <c r="I153" s="21">
        <f>VLOOKUP(H153,テーブル!$B$4:$C$6,2,FALSE)*$E153/2</f>
        <v>2</v>
      </c>
      <c r="J153" s="15" t="s">
        <v>20</v>
      </c>
      <c r="K153" s="25">
        <f>VLOOKUP(J153,テーブル!$B$4:$C$6,2,FALSE)*$E153/2</f>
        <v>0</v>
      </c>
    </row>
    <row r="154" spans="2:11" ht="18.600000000000001" customHeight="1" x14ac:dyDescent="0.4">
      <c r="B154" s="1" t="str">
        <f t="shared" si="5"/>
        <v>法令・規則</v>
      </c>
      <c r="C154" s="56"/>
      <c r="D154" s="13" t="s">
        <v>182</v>
      </c>
      <c r="E154" s="17">
        <v>4</v>
      </c>
      <c r="F154" s="15" t="s">
        <v>242</v>
      </c>
      <c r="G154" s="21">
        <f>VLOOKUP(F154,テーブル!$B$4:$C$6,2,FALSE)*$E154/2</f>
        <v>2</v>
      </c>
      <c r="H154" s="15" t="s">
        <v>20</v>
      </c>
      <c r="I154" s="21">
        <f>VLOOKUP(H154,テーブル!$B$4:$C$6,2,FALSE)*$E154/2</f>
        <v>0</v>
      </c>
      <c r="J154" s="15" t="s">
        <v>20</v>
      </c>
      <c r="K154" s="25">
        <f>VLOOKUP(J154,テーブル!$B$4:$C$6,2,FALSE)*$E154/2</f>
        <v>0</v>
      </c>
    </row>
    <row r="155" spans="2:11" ht="18.600000000000001" customHeight="1" x14ac:dyDescent="0.4">
      <c r="B155" s="1" t="str">
        <f t="shared" si="5"/>
        <v>法令・規則</v>
      </c>
      <c r="C155" s="56"/>
      <c r="D155" s="13" t="s">
        <v>181</v>
      </c>
      <c r="E155" s="17">
        <v>2</v>
      </c>
      <c r="F155" s="15" t="s">
        <v>242</v>
      </c>
      <c r="G155" s="21">
        <f>VLOOKUP(F155,テーブル!$B$4:$C$6,2,FALSE)*$E155/2</f>
        <v>1</v>
      </c>
      <c r="H155" s="15" t="s">
        <v>20</v>
      </c>
      <c r="I155" s="21">
        <f>VLOOKUP(H155,テーブル!$B$4:$C$6,2,FALSE)*$E155/2</f>
        <v>0</v>
      </c>
      <c r="J155" s="15" t="s">
        <v>20</v>
      </c>
      <c r="K155" s="25">
        <f>VLOOKUP(J155,テーブル!$B$4:$C$6,2,FALSE)*$E155/2</f>
        <v>0</v>
      </c>
    </row>
    <row r="156" spans="2:11" ht="18.600000000000001" customHeight="1" x14ac:dyDescent="0.4">
      <c r="B156" s="1" t="str">
        <f t="shared" si="5"/>
        <v>法令・規則</v>
      </c>
      <c r="C156" s="56"/>
      <c r="D156" s="13" t="s">
        <v>180</v>
      </c>
      <c r="E156" s="17">
        <v>2</v>
      </c>
      <c r="F156" s="15" t="s">
        <v>242</v>
      </c>
      <c r="G156" s="21">
        <f>VLOOKUP(F156,テーブル!$B$4:$C$6,2,FALSE)*$E156/2</f>
        <v>1</v>
      </c>
      <c r="H156" s="15" t="s">
        <v>20</v>
      </c>
      <c r="I156" s="21">
        <f>VLOOKUP(H156,テーブル!$B$4:$C$6,2,FALSE)*$E156/2</f>
        <v>0</v>
      </c>
      <c r="J156" s="15" t="s">
        <v>20</v>
      </c>
      <c r="K156" s="25">
        <f>VLOOKUP(J156,テーブル!$B$4:$C$6,2,FALSE)*$E156/2</f>
        <v>0</v>
      </c>
    </row>
    <row r="157" spans="2:11" ht="18.600000000000001" customHeight="1" x14ac:dyDescent="0.4">
      <c r="B157" s="1" t="str">
        <f t="shared" si="5"/>
        <v>法令・規則</v>
      </c>
      <c r="C157" s="56"/>
      <c r="D157" s="13" t="s">
        <v>184</v>
      </c>
      <c r="E157" s="17">
        <v>4</v>
      </c>
      <c r="F157" s="15" t="s">
        <v>242</v>
      </c>
      <c r="G157" s="21">
        <f>VLOOKUP(F157,テーブル!$B$4:$C$6,2,FALSE)*$E157/2</f>
        <v>2</v>
      </c>
      <c r="H157" s="15" t="s">
        <v>20</v>
      </c>
      <c r="I157" s="21">
        <f>VLOOKUP(H157,テーブル!$B$4:$C$6,2,FALSE)*$E157/2</f>
        <v>0</v>
      </c>
      <c r="J157" s="15" t="s">
        <v>20</v>
      </c>
      <c r="K157" s="25">
        <f>VLOOKUP(J157,テーブル!$B$4:$C$6,2,FALSE)*$E157/2</f>
        <v>0</v>
      </c>
    </row>
    <row r="158" spans="2:11" ht="18.600000000000001" customHeight="1" x14ac:dyDescent="0.4">
      <c r="B158" s="1" t="str">
        <f t="shared" si="5"/>
        <v>法令・規則</v>
      </c>
      <c r="C158" s="56"/>
      <c r="D158" s="13" t="s">
        <v>185</v>
      </c>
      <c r="E158" s="17">
        <v>4</v>
      </c>
      <c r="F158" s="15" t="s">
        <v>242</v>
      </c>
      <c r="G158" s="21">
        <f>VLOOKUP(F158,テーブル!$B$4:$C$6,2,FALSE)*$E158/2</f>
        <v>2</v>
      </c>
      <c r="H158" s="15" t="s">
        <v>20</v>
      </c>
      <c r="I158" s="21">
        <f>VLOOKUP(H158,テーブル!$B$4:$C$6,2,FALSE)*$E158/2</f>
        <v>0</v>
      </c>
      <c r="J158" s="15" t="s">
        <v>20</v>
      </c>
      <c r="K158" s="25">
        <f>VLOOKUP(J158,テーブル!$B$4:$C$6,2,FALSE)*$E158/2</f>
        <v>0</v>
      </c>
    </row>
    <row r="159" spans="2:11" ht="18.600000000000001" customHeight="1" x14ac:dyDescent="0.4">
      <c r="B159" s="1" t="str">
        <f t="shared" si="5"/>
        <v>法令・規則</v>
      </c>
      <c r="C159" s="56"/>
      <c r="D159" s="13" t="s">
        <v>186</v>
      </c>
      <c r="E159" s="17">
        <v>4</v>
      </c>
      <c r="F159" s="15" t="s">
        <v>242</v>
      </c>
      <c r="G159" s="21">
        <f>VLOOKUP(F159,テーブル!$B$4:$C$6,2,FALSE)*$E159/2</f>
        <v>2</v>
      </c>
      <c r="H159" s="15" t="s">
        <v>20</v>
      </c>
      <c r="I159" s="21">
        <f>VLOOKUP(H159,テーブル!$B$4:$C$6,2,FALSE)*$E159/2</f>
        <v>0</v>
      </c>
      <c r="J159" s="15" t="s">
        <v>20</v>
      </c>
      <c r="K159" s="25">
        <f>VLOOKUP(J159,テーブル!$B$4:$C$6,2,FALSE)*$E159/2</f>
        <v>0</v>
      </c>
    </row>
    <row r="160" spans="2:11" ht="18.600000000000001" customHeight="1" x14ac:dyDescent="0.4">
      <c r="B160" s="1" t="str">
        <f t="shared" si="5"/>
        <v>法令・規則</v>
      </c>
      <c r="C160" s="56"/>
      <c r="D160" s="13" t="s">
        <v>187</v>
      </c>
      <c r="E160" s="17">
        <v>2</v>
      </c>
      <c r="F160" s="15" t="s">
        <v>20</v>
      </c>
      <c r="G160" s="21">
        <f>VLOOKUP(F160,テーブル!$B$4:$C$6,2,FALSE)*$E160/2</f>
        <v>0</v>
      </c>
      <c r="H160" s="15" t="s">
        <v>20</v>
      </c>
      <c r="I160" s="21">
        <f>VLOOKUP(H160,テーブル!$B$4:$C$6,2,FALSE)*$E160/2</f>
        <v>0</v>
      </c>
      <c r="J160" s="15" t="s">
        <v>20</v>
      </c>
      <c r="K160" s="25">
        <f>VLOOKUP(J160,テーブル!$B$4:$C$6,2,FALSE)*$E160/2</f>
        <v>0</v>
      </c>
    </row>
    <row r="161" spans="2:11" ht="18.600000000000001" customHeight="1" x14ac:dyDescent="0.4">
      <c r="B161" s="1" t="str">
        <f t="shared" si="5"/>
        <v>法令・規則</v>
      </c>
      <c r="C161" s="56"/>
      <c r="D161" s="13" t="s">
        <v>188</v>
      </c>
      <c r="E161" s="17">
        <v>2</v>
      </c>
      <c r="F161" s="15" t="s">
        <v>20</v>
      </c>
      <c r="G161" s="21">
        <f>VLOOKUP(F161,テーブル!$B$4:$C$6,2,FALSE)*$E161/2</f>
        <v>0</v>
      </c>
      <c r="H161" s="15" t="s">
        <v>20</v>
      </c>
      <c r="I161" s="21">
        <f>VLOOKUP(H161,テーブル!$B$4:$C$6,2,FALSE)*$E161/2</f>
        <v>0</v>
      </c>
      <c r="J161" s="15" t="s">
        <v>20</v>
      </c>
      <c r="K161" s="25">
        <f>VLOOKUP(J161,テーブル!$B$4:$C$6,2,FALSE)*$E161/2</f>
        <v>0</v>
      </c>
    </row>
    <row r="162" spans="2:11" ht="18.600000000000001" customHeight="1" x14ac:dyDescent="0.4">
      <c r="B162" s="1" t="str">
        <f>C162</f>
        <v>マネジメント</v>
      </c>
      <c r="C162" s="49" t="s">
        <v>113</v>
      </c>
      <c r="D162" s="13" t="s">
        <v>114</v>
      </c>
      <c r="E162" s="17">
        <v>6</v>
      </c>
      <c r="F162" s="15" t="s">
        <v>242</v>
      </c>
      <c r="G162" s="21">
        <f>VLOOKUP(F162,テーブル!$B$4:$C$6,2,FALSE)*$E162/2</f>
        <v>3</v>
      </c>
      <c r="H162" s="15" t="s">
        <v>20</v>
      </c>
      <c r="I162" s="21">
        <f>VLOOKUP(H162,テーブル!$B$4:$C$6,2,FALSE)*$E162/2</f>
        <v>0</v>
      </c>
      <c r="J162" s="15" t="s">
        <v>20</v>
      </c>
      <c r="K162" s="25">
        <f>VLOOKUP(J162,テーブル!$B$4:$C$6,2,FALSE)*$E162/2</f>
        <v>0</v>
      </c>
    </row>
    <row r="163" spans="2:11" ht="18.600000000000001" customHeight="1" x14ac:dyDescent="0.4">
      <c r="B163" s="1" t="str">
        <f t="shared" si="3"/>
        <v>マネジメント</v>
      </c>
      <c r="C163" s="49"/>
      <c r="D163" s="13" t="s">
        <v>119</v>
      </c>
      <c r="E163" s="17">
        <v>6</v>
      </c>
      <c r="F163" s="15" t="s">
        <v>242</v>
      </c>
      <c r="G163" s="21">
        <f>VLOOKUP(F163,テーブル!$B$4:$C$6,2,FALSE)*$E163/2</f>
        <v>3</v>
      </c>
      <c r="H163" s="15" t="s">
        <v>20</v>
      </c>
      <c r="I163" s="21">
        <f>VLOOKUP(H163,テーブル!$B$4:$C$6,2,FALSE)*$E163/2</f>
        <v>0</v>
      </c>
      <c r="J163" s="15" t="s">
        <v>20</v>
      </c>
      <c r="K163" s="25">
        <f>VLOOKUP(J163,テーブル!$B$4:$C$6,2,FALSE)*$E163/2</f>
        <v>0</v>
      </c>
    </row>
    <row r="164" spans="2:11" ht="18.600000000000001" customHeight="1" x14ac:dyDescent="0.4">
      <c r="B164" s="1" t="str">
        <f t="shared" si="3"/>
        <v>マネジメント</v>
      </c>
      <c r="C164" s="49"/>
      <c r="D164" s="13" t="s">
        <v>118</v>
      </c>
      <c r="E164" s="17">
        <v>6</v>
      </c>
      <c r="F164" s="15" t="s">
        <v>242</v>
      </c>
      <c r="G164" s="21">
        <f>VLOOKUP(F164,テーブル!$B$4:$C$6,2,FALSE)*$E164/2</f>
        <v>3</v>
      </c>
      <c r="H164" s="15" t="s">
        <v>20</v>
      </c>
      <c r="I164" s="21">
        <f>VLOOKUP(H164,テーブル!$B$4:$C$6,2,FALSE)*$E164/2</f>
        <v>0</v>
      </c>
      <c r="J164" s="15" t="s">
        <v>20</v>
      </c>
      <c r="K164" s="25">
        <f>VLOOKUP(J164,テーブル!$B$4:$C$6,2,FALSE)*$E164/2</f>
        <v>0</v>
      </c>
    </row>
    <row r="165" spans="2:11" ht="18.600000000000001" customHeight="1" x14ac:dyDescent="0.4">
      <c r="B165" s="1" t="str">
        <f t="shared" si="3"/>
        <v>マネジメント</v>
      </c>
      <c r="C165" s="49"/>
      <c r="D165" s="13" t="s">
        <v>115</v>
      </c>
      <c r="E165" s="17">
        <v>6</v>
      </c>
      <c r="F165" s="15" t="s">
        <v>20</v>
      </c>
      <c r="G165" s="21">
        <f>VLOOKUP(F165,テーブル!$B$4:$C$6,2,FALSE)*$E165/2</f>
        <v>0</v>
      </c>
      <c r="H165" s="15" t="s">
        <v>20</v>
      </c>
      <c r="I165" s="21">
        <f>VLOOKUP(H165,テーブル!$B$4:$C$6,2,FALSE)*$E165/2</f>
        <v>0</v>
      </c>
      <c r="J165" s="15" t="s">
        <v>20</v>
      </c>
      <c r="K165" s="25">
        <f>VLOOKUP(J165,テーブル!$B$4:$C$6,2,FALSE)*$E165/2</f>
        <v>0</v>
      </c>
    </row>
    <row r="166" spans="2:11" ht="18.600000000000001" customHeight="1" x14ac:dyDescent="0.4">
      <c r="B166" s="1" t="str">
        <f t="shared" si="3"/>
        <v>マネジメント</v>
      </c>
      <c r="C166" s="49"/>
      <c r="D166" s="13" t="s">
        <v>116</v>
      </c>
      <c r="E166" s="17">
        <v>6</v>
      </c>
      <c r="F166" s="15" t="s">
        <v>242</v>
      </c>
      <c r="G166" s="21">
        <f>VLOOKUP(F166,テーブル!$B$4:$C$6,2,FALSE)*$E166/2</f>
        <v>3</v>
      </c>
      <c r="H166" s="15" t="s">
        <v>20</v>
      </c>
      <c r="I166" s="21">
        <f>VLOOKUP(H166,テーブル!$B$4:$C$6,2,FALSE)*$E166/2</f>
        <v>0</v>
      </c>
      <c r="J166" s="15" t="s">
        <v>20</v>
      </c>
      <c r="K166" s="25">
        <f>VLOOKUP(J166,テーブル!$B$4:$C$6,2,FALSE)*$E166/2</f>
        <v>0</v>
      </c>
    </row>
    <row r="167" spans="2:11" ht="18.600000000000001" customHeight="1" x14ac:dyDescent="0.4">
      <c r="B167" s="1" t="str">
        <f t="shared" si="3"/>
        <v>マネジメント</v>
      </c>
      <c r="C167" s="50"/>
      <c r="D167" s="19" t="s">
        <v>117</v>
      </c>
      <c r="E167" s="17">
        <v>6</v>
      </c>
      <c r="F167" s="20" t="s">
        <v>242</v>
      </c>
      <c r="G167" s="22">
        <f>VLOOKUP(F167,テーブル!$B$4:$C$6,2,FALSE)*$E167/2</f>
        <v>3</v>
      </c>
      <c r="H167" s="20" t="s">
        <v>20</v>
      </c>
      <c r="I167" s="22">
        <f>VLOOKUP(H167,テーブル!$B$4:$C$6,2,FALSE)*$E167/2</f>
        <v>0</v>
      </c>
      <c r="J167" s="20" t="s">
        <v>20</v>
      </c>
      <c r="K167" s="26">
        <f>VLOOKUP(J167,テーブル!$B$4:$C$6,2,FALSE)*$E167/2</f>
        <v>0</v>
      </c>
    </row>
  </sheetData>
  <mergeCells count="39">
    <mergeCell ref="C41:C45"/>
    <mergeCell ref="C46:C47"/>
    <mergeCell ref="C50:C53"/>
    <mergeCell ref="C3:D4"/>
    <mergeCell ref="C24:C38"/>
    <mergeCell ref="F7:G7"/>
    <mergeCell ref="H7:I7"/>
    <mergeCell ref="C17:C23"/>
    <mergeCell ref="C39:C40"/>
    <mergeCell ref="C101:C104"/>
    <mergeCell ref="C105:C109"/>
    <mergeCell ref="C110:C121"/>
    <mergeCell ref="C122:C128"/>
    <mergeCell ref="C129:C130"/>
    <mergeCell ref="C131:C133"/>
    <mergeCell ref="C134:C147"/>
    <mergeCell ref="C162:C167"/>
    <mergeCell ref="E7:E8"/>
    <mergeCell ref="J7:K7"/>
    <mergeCell ref="C7:C8"/>
    <mergeCell ref="D7:D8"/>
    <mergeCell ref="C14:C16"/>
    <mergeCell ref="C148:C161"/>
    <mergeCell ref="C9:C13"/>
    <mergeCell ref="C54:C56"/>
    <mergeCell ref="C57:C60"/>
    <mergeCell ref="C61:C78"/>
    <mergeCell ref="C79:C84"/>
    <mergeCell ref="C85:C91"/>
    <mergeCell ref="C92:C99"/>
    <mergeCell ref="F2:G2"/>
    <mergeCell ref="H2:I2"/>
    <mergeCell ref="J2:K2"/>
    <mergeCell ref="F5:G5"/>
    <mergeCell ref="H5:I5"/>
    <mergeCell ref="J5:K5"/>
    <mergeCell ref="F3:G3"/>
    <mergeCell ref="H3:I3"/>
    <mergeCell ref="J3:K3"/>
  </mergeCells>
  <phoneticPr fontId="2"/>
  <dataValidations count="2">
    <dataValidation type="list" allowBlank="1" showInputMessage="1" showErrorMessage="1" sqref="F3:K3" xr:uid="{9372FC53-A0AD-48B4-A8AB-2587D4490DE0}">
      <formula1>職位分類</formula1>
    </dataValidation>
    <dataValidation type="list" allowBlank="1" showInputMessage="1" showErrorMessage="1" sqref="F9:F167 J9:J167 H9:H167" xr:uid="{34EA20DC-A4D5-46EA-A498-D485F994458E}">
      <formula1>評価項目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46666-840A-4AE3-9619-2042B2A0F40C}">
  <dimension ref="B2:L30"/>
  <sheetViews>
    <sheetView showGridLines="0" zoomScale="70" zoomScaleNormal="70" workbookViewId="0"/>
  </sheetViews>
  <sheetFormatPr defaultRowHeight="18.75" x14ac:dyDescent="0.4"/>
  <cols>
    <col min="2" max="2" width="22.25" bestFit="1" customWidth="1"/>
    <col min="3" max="3" width="9.5" customWidth="1"/>
    <col min="4" max="6" width="14.25" customWidth="1"/>
    <col min="8" max="8" width="22.25" bestFit="1" customWidth="1"/>
    <col min="9" max="9" width="9.5" customWidth="1"/>
    <col min="10" max="12" width="14.25" customWidth="1"/>
  </cols>
  <sheetData>
    <row r="2" spans="2:12" x14ac:dyDescent="0.4">
      <c r="D2" s="59" t="s">
        <v>168</v>
      </c>
      <c r="E2" s="59"/>
      <c r="F2" s="59"/>
      <c r="J2" s="59" t="s">
        <v>238</v>
      </c>
      <c r="K2" s="59"/>
      <c r="L2" s="59"/>
    </row>
    <row r="3" spans="2:12" x14ac:dyDescent="0.4">
      <c r="B3" s="2" t="s">
        <v>166</v>
      </c>
      <c r="C3" s="4" t="s">
        <v>167</v>
      </c>
      <c r="D3" s="4" t="str">
        <f>経理スキルチェック!F2</f>
        <v>Aマネージャー</v>
      </c>
      <c r="E3" s="4" t="str">
        <f>経理スキルチェック!H2</f>
        <v>Bスタッフ</v>
      </c>
      <c r="F3" s="4" t="str">
        <f>経理スキルチェック!J2</f>
        <v>Cスタッフ</v>
      </c>
      <c r="H3" s="2" t="s">
        <v>166</v>
      </c>
      <c r="I3" s="4" t="s">
        <v>167</v>
      </c>
      <c r="J3" s="4" t="str">
        <f>D3</f>
        <v>Aマネージャー</v>
      </c>
      <c r="K3" s="4" t="str">
        <f t="shared" ref="K3:L3" si="0">E3</f>
        <v>Bスタッフ</v>
      </c>
      <c r="L3" s="4" t="str">
        <f t="shared" si="0"/>
        <v>Cスタッフ</v>
      </c>
    </row>
    <row r="4" spans="2:12" x14ac:dyDescent="0.4">
      <c r="B4" s="2" t="str">
        <f>経理スキルチェック!C9</f>
        <v>基本スキル</v>
      </c>
      <c r="C4" s="2">
        <f>SUMIF(経理スキルチェック!$B$9:$B$167,集計!$B4,経理スキルチェック!E$9:FE167)</f>
        <v>50</v>
      </c>
      <c r="D4" s="2">
        <f>SUMIF(経理スキルチェック!$B$9:$B$167,集計!$B4,経理スキルチェック!G$9:G$167)</f>
        <v>40</v>
      </c>
      <c r="E4" s="2">
        <f>SUMIF(経理スキルチェック!$B$9:$B$167,集計!$B4,経理スキルチェック!I$9:I$167)</f>
        <v>40</v>
      </c>
      <c r="F4" s="2">
        <f>SUMIF(経理スキルチェック!$B$9:$B$167,集計!$B4,経理スキルチェック!K$9:K$167)</f>
        <v>25</v>
      </c>
      <c r="H4" s="2" t="str">
        <f>B4</f>
        <v>基本スキル</v>
      </c>
      <c r="I4" s="2">
        <v>10</v>
      </c>
      <c r="J4" s="27">
        <f t="shared" ref="J4" si="1">D4/$C4*10</f>
        <v>8</v>
      </c>
      <c r="K4" s="27">
        <f t="shared" ref="K4" si="2">E4/$C4*10</f>
        <v>8</v>
      </c>
      <c r="L4" s="27">
        <f t="shared" ref="L4" si="3">F4/$C4*10</f>
        <v>5</v>
      </c>
    </row>
    <row r="5" spans="2:12" x14ac:dyDescent="0.4">
      <c r="B5" s="2" t="str">
        <f>経理スキルチェック!C14</f>
        <v>キーボード操作</v>
      </c>
      <c r="C5" s="2">
        <f>SUMIF(経理スキルチェック!$B$9:$B$167,集計!$B5,経理スキルチェック!E$9:FE168)</f>
        <v>30</v>
      </c>
      <c r="D5" s="2">
        <f>SUMIF(経理スキルチェック!$B$9:$B$167,集計!$B5,経理スキルチェック!G$9:G$167)</f>
        <v>15</v>
      </c>
      <c r="E5" s="2">
        <f>SUMIF(経理スキルチェック!$B$9:$B$167,集計!$B5,経理スキルチェック!I$9:I$167)</f>
        <v>25</v>
      </c>
      <c r="F5" s="2">
        <f>SUMIF(経理スキルチェック!$B$9:$B$167,集計!$B5,経理スキルチェック!K$9:K$167)</f>
        <v>10</v>
      </c>
      <c r="H5" s="2" t="str">
        <f t="shared" ref="H5:H29" si="4">B5</f>
        <v>キーボード操作</v>
      </c>
      <c r="I5" s="2">
        <v>10</v>
      </c>
      <c r="J5" s="27">
        <f t="shared" ref="J5:J29" si="5">D5/$C5*10</f>
        <v>5</v>
      </c>
      <c r="K5" s="27">
        <f t="shared" ref="K5:K29" si="6">E5/$C5*10</f>
        <v>8.3333333333333339</v>
      </c>
      <c r="L5" s="27">
        <f t="shared" ref="L5:L29" si="7">F5/$C5*10</f>
        <v>3.333333333333333</v>
      </c>
    </row>
    <row r="6" spans="2:12" x14ac:dyDescent="0.4">
      <c r="B6" s="2" t="str">
        <f>経理スキルチェック!C17</f>
        <v>エクセルスキル</v>
      </c>
      <c r="C6" s="2">
        <f>SUMIF(経理スキルチェック!$B$9:$B$167,集計!$B6,経理スキルチェック!E$9:FE169)</f>
        <v>140</v>
      </c>
      <c r="D6" s="2">
        <f>SUMIF(経理スキルチェック!$B$9:$B$167,集計!$B6,経理スキルチェック!G$9:G$167)</f>
        <v>120</v>
      </c>
      <c r="E6" s="2">
        <f>SUMIF(経理スキルチェック!$B$9:$B$167,集計!$B6,経理スキルチェック!I$9:I$167)</f>
        <v>80</v>
      </c>
      <c r="F6" s="2">
        <f>SUMIF(経理スキルチェック!$B$9:$B$167,集計!$B6,経理スキルチェック!K$9:K$167)</f>
        <v>30</v>
      </c>
      <c r="H6" s="2" t="str">
        <f t="shared" si="4"/>
        <v>エクセルスキル</v>
      </c>
      <c r="I6" s="2">
        <v>10</v>
      </c>
      <c r="J6" s="27">
        <f t="shared" si="5"/>
        <v>8.5714285714285712</v>
      </c>
      <c r="K6" s="27">
        <f t="shared" si="6"/>
        <v>5.7142857142857135</v>
      </c>
      <c r="L6" s="27">
        <f t="shared" si="7"/>
        <v>2.1428571428571428</v>
      </c>
    </row>
    <row r="7" spans="2:12" x14ac:dyDescent="0.4">
      <c r="B7" s="2" t="str">
        <f>経理スキルチェック!C24</f>
        <v>入金・支払処理</v>
      </c>
      <c r="C7" s="2">
        <f>SUMIF(経理スキルチェック!$B$9:$B$167,集計!$B7,経理スキルチェック!E$9:FE170)</f>
        <v>90</v>
      </c>
      <c r="D7" s="2">
        <f>SUMIF(経理スキルチェック!$B$9:$B$167,集計!$B7,経理スキルチェック!G$9:G$167)</f>
        <v>72</v>
      </c>
      <c r="E7" s="2">
        <f>SUMIF(経理スキルチェック!$B$9:$B$167,集計!$B7,経理スキルチェック!I$9:I$167)</f>
        <v>78</v>
      </c>
      <c r="F7" s="2">
        <f>SUMIF(経理スキルチェック!$B$9:$B$167,集計!$B7,経理スキルチェック!K$9:K$167)</f>
        <v>36</v>
      </c>
      <c r="H7" s="2" t="str">
        <f t="shared" si="4"/>
        <v>入金・支払処理</v>
      </c>
      <c r="I7" s="2">
        <v>10</v>
      </c>
      <c r="J7" s="27">
        <f t="shared" si="5"/>
        <v>8</v>
      </c>
      <c r="K7" s="27">
        <f t="shared" si="6"/>
        <v>8.6666666666666679</v>
      </c>
      <c r="L7" s="27">
        <f t="shared" si="7"/>
        <v>4</v>
      </c>
    </row>
    <row r="8" spans="2:12" x14ac:dyDescent="0.4">
      <c r="B8" s="2" t="str">
        <f>経理スキルチェック!C39</f>
        <v>売上処理</v>
      </c>
      <c r="C8" s="2">
        <f>SUMIF(経理スキルチェック!$B$9:$B$167,集計!$B8,経理スキルチェック!E$9:FE171)</f>
        <v>12</v>
      </c>
      <c r="D8" s="2">
        <f>SUMIF(経理スキルチェック!$B$9:$B$167,集計!$B8,経理スキルチェック!G$9:G$167)</f>
        <v>12</v>
      </c>
      <c r="E8" s="2">
        <f>SUMIF(経理スキルチェック!$B$9:$B$167,集計!$B8,経理スキルチェック!I$9:I$167)</f>
        <v>9</v>
      </c>
      <c r="F8" s="2">
        <f>SUMIF(経理スキルチェック!$B$9:$B$167,集計!$B8,経理スキルチェック!K$9:K$167)</f>
        <v>0</v>
      </c>
      <c r="H8" s="2" t="str">
        <f t="shared" si="4"/>
        <v>売上処理</v>
      </c>
      <c r="I8" s="2">
        <v>10</v>
      </c>
      <c r="J8" s="27">
        <f t="shared" si="5"/>
        <v>10</v>
      </c>
      <c r="K8" s="27">
        <f t="shared" si="6"/>
        <v>7.5</v>
      </c>
      <c r="L8" s="27">
        <f t="shared" si="7"/>
        <v>0</v>
      </c>
    </row>
    <row r="9" spans="2:12" x14ac:dyDescent="0.4">
      <c r="B9" s="2" t="str">
        <f>経理スキルチェック!C41</f>
        <v>売上債権管理</v>
      </c>
      <c r="C9" s="2">
        <f>SUMIF(経理スキルチェック!$B$9:$B$167,集計!$B9,経理スキルチェック!E$9:FE172)</f>
        <v>30</v>
      </c>
      <c r="D9" s="2">
        <f>SUMIF(経理スキルチェック!$B$9:$B$167,集計!$B9,経理スキルチェック!G$9:G$167)</f>
        <v>21</v>
      </c>
      <c r="E9" s="2">
        <f>SUMIF(経理スキルチェック!$B$9:$B$167,集計!$B9,経理スキルチェック!I$9:I$167)</f>
        <v>9</v>
      </c>
      <c r="F9" s="2">
        <f>SUMIF(経理スキルチェック!$B$9:$B$167,集計!$B9,経理スキルチェック!K$9:K$167)</f>
        <v>0</v>
      </c>
      <c r="H9" s="2" t="str">
        <f t="shared" si="4"/>
        <v>売上債権管理</v>
      </c>
      <c r="I9" s="2">
        <v>10</v>
      </c>
      <c r="J9" s="27">
        <f t="shared" si="5"/>
        <v>7</v>
      </c>
      <c r="K9" s="27">
        <f t="shared" si="6"/>
        <v>3</v>
      </c>
      <c r="L9" s="27">
        <f t="shared" si="7"/>
        <v>0</v>
      </c>
    </row>
    <row r="10" spans="2:12" x14ac:dyDescent="0.4">
      <c r="B10" s="2" t="str">
        <f>経理スキルチェック!C46</f>
        <v>仕入処理</v>
      </c>
      <c r="C10" s="2">
        <f>SUMIF(経理スキルチェック!$B$9:$B$167,集計!$B10,経理スキルチェック!E$9:FE173)</f>
        <v>12</v>
      </c>
      <c r="D10" s="2">
        <f>SUMIF(経理スキルチェック!$B$9:$B$167,集計!$B10,経理スキルチェック!G$9:G$167)</f>
        <v>12</v>
      </c>
      <c r="E10" s="2">
        <f>SUMIF(経理スキルチェック!$B$9:$B$167,集計!$B10,経理スキルチェック!I$9:I$167)</f>
        <v>6</v>
      </c>
      <c r="F10" s="2">
        <f>SUMIF(経理スキルチェック!$B$9:$B$167,集計!$B10,経理スキルチェック!K$9:K$167)</f>
        <v>3</v>
      </c>
      <c r="H10" s="2" t="str">
        <f t="shared" si="4"/>
        <v>仕入処理</v>
      </c>
      <c r="I10" s="2">
        <v>10</v>
      </c>
      <c r="J10" s="27">
        <f t="shared" si="5"/>
        <v>10</v>
      </c>
      <c r="K10" s="27">
        <f t="shared" si="6"/>
        <v>5</v>
      </c>
      <c r="L10" s="27">
        <f t="shared" si="7"/>
        <v>2.5</v>
      </c>
    </row>
    <row r="11" spans="2:12" x14ac:dyDescent="0.4">
      <c r="B11" s="2" t="str">
        <f>経理スキルチェック!C48</f>
        <v>買掛債務管理</v>
      </c>
      <c r="C11" s="2">
        <f>SUMIF(経理スキルチェック!$B$9:$B$167,集計!$B11,経理スキルチェック!E$9:FE174)</f>
        <v>6</v>
      </c>
      <c r="D11" s="2">
        <f>SUMIF(経理スキルチェック!$B$9:$B$167,集計!$B11,経理スキルチェック!G$9:G$167)</f>
        <v>6</v>
      </c>
      <c r="E11" s="2">
        <f>SUMIF(経理スキルチェック!$B$9:$B$167,集計!$B11,経理スキルチェック!I$9:I$167)</f>
        <v>3</v>
      </c>
      <c r="F11" s="2">
        <f>SUMIF(経理スキルチェック!$B$9:$B$167,集計!$B11,経理スキルチェック!K$9:K$167)</f>
        <v>0</v>
      </c>
      <c r="H11" s="2" t="str">
        <f t="shared" si="4"/>
        <v>買掛債務管理</v>
      </c>
      <c r="I11" s="2">
        <v>10</v>
      </c>
      <c r="J11" s="27">
        <f t="shared" si="5"/>
        <v>10</v>
      </c>
      <c r="K11" s="27">
        <f t="shared" si="6"/>
        <v>5</v>
      </c>
      <c r="L11" s="27">
        <f t="shared" si="7"/>
        <v>0</v>
      </c>
    </row>
    <row r="12" spans="2:12" x14ac:dyDescent="0.4">
      <c r="B12" s="2" t="str">
        <f>経理スキルチェック!C49</f>
        <v>負債管理</v>
      </c>
      <c r="C12" s="2">
        <f>SUMIF(経理スキルチェック!$B$9:$B$167,集計!$B12,経理スキルチェック!E$9:FE175)</f>
        <v>6</v>
      </c>
      <c r="D12" s="2">
        <f>SUMIF(経理スキルチェック!$B$9:$B$167,集計!$B12,経理スキルチェック!G$9:G$167)</f>
        <v>6</v>
      </c>
      <c r="E12" s="2">
        <f>SUMIF(経理スキルチェック!$B$9:$B$167,集計!$B12,経理スキルチェック!I$9:I$167)</f>
        <v>3</v>
      </c>
      <c r="F12" s="2">
        <f>SUMIF(経理スキルチェック!$B$9:$B$167,集計!$B12,経理スキルチェック!K$9:K$167)</f>
        <v>0</v>
      </c>
      <c r="H12" s="2" t="str">
        <f t="shared" si="4"/>
        <v>負債管理</v>
      </c>
      <c r="I12" s="2">
        <v>10</v>
      </c>
      <c r="J12" s="27">
        <f t="shared" si="5"/>
        <v>10</v>
      </c>
      <c r="K12" s="27">
        <f t="shared" si="6"/>
        <v>5</v>
      </c>
      <c r="L12" s="27">
        <f t="shared" si="7"/>
        <v>0</v>
      </c>
    </row>
    <row r="13" spans="2:12" x14ac:dyDescent="0.4">
      <c r="B13" s="2" t="str">
        <f>経理スキルチェック!C50</f>
        <v>原価管理</v>
      </c>
      <c r="C13" s="2">
        <f>SUMIF(経理スキルチェック!$B$9:$B$167,集計!$B13,経理スキルチェック!E$9:FE176)</f>
        <v>24</v>
      </c>
      <c r="D13" s="2">
        <f>SUMIF(経理スキルチェック!$B$9:$B$167,集計!$B13,経理スキルチェック!G$9:G$167)</f>
        <v>12</v>
      </c>
      <c r="E13" s="2">
        <f>SUMIF(経理スキルチェック!$B$9:$B$167,集計!$B13,経理スキルチェック!I$9:I$167)</f>
        <v>12</v>
      </c>
      <c r="F13" s="2">
        <f>SUMIF(経理スキルチェック!$B$9:$B$167,集計!$B13,経理スキルチェック!K$9:K$167)</f>
        <v>0</v>
      </c>
      <c r="H13" s="2" t="str">
        <f t="shared" si="4"/>
        <v>原価管理</v>
      </c>
      <c r="I13" s="2">
        <v>10</v>
      </c>
      <c r="J13" s="27">
        <f t="shared" si="5"/>
        <v>5</v>
      </c>
      <c r="K13" s="27">
        <f t="shared" si="6"/>
        <v>5</v>
      </c>
      <c r="L13" s="27">
        <f t="shared" si="7"/>
        <v>0</v>
      </c>
    </row>
    <row r="14" spans="2:12" x14ac:dyDescent="0.4">
      <c r="B14" s="2" t="str">
        <f>経理スキルチェック!C54</f>
        <v>経理基本方針</v>
      </c>
      <c r="C14" s="2">
        <f>SUMIF(経理スキルチェック!$B$9:$B$167,集計!$B14,経理スキルチェック!E$9:FE177)</f>
        <v>18</v>
      </c>
      <c r="D14" s="2">
        <f>SUMIF(経理スキルチェック!$B$9:$B$167,集計!$B14,経理スキルチェック!G$9:G$167)</f>
        <v>9</v>
      </c>
      <c r="E14" s="2">
        <f>SUMIF(経理スキルチェック!$B$9:$B$167,集計!$B14,経理スキルチェック!I$9:I$167)</f>
        <v>0</v>
      </c>
      <c r="F14" s="2">
        <f>SUMIF(経理スキルチェック!$B$9:$B$167,集計!$B14,経理スキルチェック!K$9:K$167)</f>
        <v>0</v>
      </c>
      <c r="H14" s="2" t="str">
        <f t="shared" si="4"/>
        <v>経理基本方針</v>
      </c>
      <c r="I14" s="2">
        <v>10</v>
      </c>
      <c r="J14" s="27">
        <f t="shared" si="5"/>
        <v>5</v>
      </c>
      <c r="K14" s="27">
        <f t="shared" si="6"/>
        <v>0</v>
      </c>
      <c r="L14" s="27">
        <f t="shared" si="7"/>
        <v>0</v>
      </c>
    </row>
    <row r="15" spans="2:12" x14ac:dyDescent="0.4">
      <c r="B15" s="2" t="str">
        <f>経理スキルチェック!C57</f>
        <v>会計システム運用</v>
      </c>
      <c r="C15" s="2">
        <f>SUMIF(経理スキルチェック!$B$9:$B$167,集計!$B15,経理スキルチェック!E$9:FE178)</f>
        <v>24</v>
      </c>
      <c r="D15" s="2">
        <f>SUMIF(経理スキルチェック!$B$9:$B$167,集計!$B15,経理スキルチェック!G$9:G$167)</f>
        <v>24</v>
      </c>
      <c r="E15" s="2">
        <f>SUMIF(経理スキルチェック!$B$9:$B$167,集計!$B15,経理スキルチェック!I$9:I$167)</f>
        <v>12</v>
      </c>
      <c r="F15" s="2">
        <f>SUMIF(経理スキルチェック!$B$9:$B$167,集計!$B15,経理スキルチェック!K$9:K$167)</f>
        <v>6</v>
      </c>
      <c r="H15" s="2" t="str">
        <f t="shared" si="4"/>
        <v>会計システム運用</v>
      </c>
      <c r="I15" s="2">
        <v>10</v>
      </c>
      <c r="J15" s="27">
        <f t="shared" si="5"/>
        <v>10</v>
      </c>
      <c r="K15" s="27">
        <f t="shared" si="6"/>
        <v>5</v>
      </c>
      <c r="L15" s="27">
        <f t="shared" si="7"/>
        <v>2.5</v>
      </c>
    </row>
    <row r="16" spans="2:12" x14ac:dyDescent="0.4">
      <c r="B16" s="2" t="str">
        <f>経理スキルチェック!C61</f>
        <v>決算処理</v>
      </c>
      <c r="C16" s="2">
        <f>SUMIF(経理スキルチェック!$B$9:$B$167,集計!$B16,経理スキルチェック!E$9:FE179)</f>
        <v>108</v>
      </c>
      <c r="D16" s="2">
        <f>SUMIF(経理スキルチェック!$B$9:$B$167,集計!$B16,経理スキルチェック!G$9:G$167)</f>
        <v>51</v>
      </c>
      <c r="E16" s="2">
        <f>SUMIF(経理スキルチェック!$B$9:$B$167,集計!$B16,経理スキルチェック!I$9:I$167)</f>
        <v>27</v>
      </c>
      <c r="F16" s="2">
        <f>SUMIF(経理スキルチェック!$B$9:$B$167,集計!$B16,経理スキルチェック!K$9:K$167)</f>
        <v>3</v>
      </c>
      <c r="H16" s="2" t="str">
        <f t="shared" si="4"/>
        <v>決算処理</v>
      </c>
      <c r="I16" s="2">
        <v>10</v>
      </c>
      <c r="J16" s="27">
        <f t="shared" si="5"/>
        <v>4.7222222222222223</v>
      </c>
      <c r="K16" s="27">
        <f t="shared" si="6"/>
        <v>2.5</v>
      </c>
      <c r="L16" s="27">
        <f t="shared" si="7"/>
        <v>0.27777777777777779</v>
      </c>
    </row>
    <row r="17" spans="2:12" x14ac:dyDescent="0.4">
      <c r="B17" s="2" t="str">
        <f>経理スキルチェック!C79</f>
        <v>税務</v>
      </c>
      <c r="C17" s="2">
        <f>SUMIF(経理スキルチェック!$B$9:$B$167,集計!$B17,経理スキルチェック!E$9:FE180)</f>
        <v>36</v>
      </c>
      <c r="D17" s="2">
        <f>SUMIF(経理スキルチェック!$B$9:$B$167,集計!$B17,経理スキルチェック!G$9:G$167)</f>
        <v>12</v>
      </c>
      <c r="E17" s="2">
        <f>SUMIF(経理スキルチェック!$B$9:$B$167,集計!$B17,経理スキルチェック!I$9:I$167)</f>
        <v>3</v>
      </c>
      <c r="F17" s="2">
        <f>SUMIF(経理スキルチェック!$B$9:$B$167,集計!$B17,経理スキルチェック!K$9:K$167)</f>
        <v>0</v>
      </c>
      <c r="H17" s="2" t="str">
        <f t="shared" si="4"/>
        <v>税務</v>
      </c>
      <c r="I17" s="2">
        <v>10</v>
      </c>
      <c r="J17" s="27">
        <f t="shared" si="5"/>
        <v>3.333333333333333</v>
      </c>
      <c r="K17" s="27">
        <f t="shared" si="6"/>
        <v>0.83333333333333326</v>
      </c>
      <c r="L17" s="27">
        <f t="shared" si="7"/>
        <v>0</v>
      </c>
    </row>
    <row r="18" spans="2:12" x14ac:dyDescent="0.4">
      <c r="B18" s="2" t="str">
        <f>経理スキルチェック!C85</f>
        <v>会計監査</v>
      </c>
      <c r="C18" s="2">
        <f>SUMIF(経理スキルチェック!$B$9:$B$167,集計!$B18,経理スキルチェック!E$9:FE181)</f>
        <v>42</v>
      </c>
      <c r="D18" s="2">
        <f>SUMIF(経理スキルチェック!$B$9:$B$167,集計!$B18,経理スキルチェック!G$9:G$167)</f>
        <v>24</v>
      </c>
      <c r="E18" s="2">
        <f>SUMIF(経理スキルチェック!$B$9:$B$167,集計!$B18,経理スキルチェック!I$9:I$167)</f>
        <v>3</v>
      </c>
      <c r="F18" s="2">
        <f>SUMIF(経理スキルチェック!$B$9:$B$167,集計!$B18,経理スキルチェック!K$9:K$167)</f>
        <v>0</v>
      </c>
      <c r="H18" s="2" t="str">
        <f t="shared" si="4"/>
        <v>会計監査</v>
      </c>
      <c r="I18" s="2">
        <v>10</v>
      </c>
      <c r="J18" s="27">
        <f t="shared" si="5"/>
        <v>5.7142857142857135</v>
      </c>
      <c r="K18" s="27">
        <f t="shared" si="6"/>
        <v>0.71428571428571419</v>
      </c>
      <c r="L18" s="27">
        <f t="shared" si="7"/>
        <v>0</v>
      </c>
    </row>
    <row r="19" spans="2:12" x14ac:dyDescent="0.4">
      <c r="B19" s="2" t="str">
        <f>経理スキルチェック!C92</f>
        <v>報告・分析</v>
      </c>
      <c r="C19" s="2">
        <f>SUMIF(経理スキルチェック!$B$9:$B$167,集計!$B19,経理スキルチェック!E$9:FE182)</f>
        <v>48</v>
      </c>
      <c r="D19" s="2">
        <f>SUMIF(経理スキルチェック!$B$9:$B$167,集計!$B19,経理スキルチェック!G$9:G$167)</f>
        <v>21</v>
      </c>
      <c r="E19" s="2">
        <f>SUMIF(経理スキルチェック!$B$9:$B$167,集計!$B19,経理スキルチェック!I$9:I$167)</f>
        <v>6</v>
      </c>
      <c r="F19" s="2">
        <f>SUMIF(経理スキルチェック!$B$9:$B$167,集計!$B19,経理スキルチェック!K$9:K$167)</f>
        <v>0</v>
      </c>
      <c r="H19" s="2" t="str">
        <f t="shared" si="4"/>
        <v>報告・分析</v>
      </c>
      <c r="I19" s="2">
        <v>10</v>
      </c>
      <c r="J19" s="27">
        <f t="shared" si="5"/>
        <v>4.375</v>
      </c>
      <c r="K19" s="27">
        <f t="shared" si="6"/>
        <v>1.25</v>
      </c>
      <c r="L19" s="27">
        <f t="shared" si="7"/>
        <v>0</v>
      </c>
    </row>
    <row r="20" spans="2:12" x14ac:dyDescent="0.4">
      <c r="B20" s="2" t="str">
        <f>経理スキルチェック!C100</f>
        <v>会計デューデリ</v>
      </c>
      <c r="C20" s="2">
        <f>SUMIF(経理スキルチェック!$B$9:$B$167,集計!$B20,経理スキルチェック!E$9:FE183)</f>
        <v>6</v>
      </c>
      <c r="D20" s="2">
        <f>SUMIF(経理スキルチェック!$B$9:$B$167,集計!$B20,経理スキルチェック!G$9:G$167)</f>
        <v>3</v>
      </c>
      <c r="E20" s="2">
        <f>SUMIF(経理スキルチェック!$B$9:$B$167,集計!$B20,経理スキルチェック!I$9:I$167)</f>
        <v>0</v>
      </c>
      <c r="F20" s="2">
        <f>SUMIF(経理スキルチェック!$B$9:$B$167,集計!$B20,経理スキルチェック!K$9:K$167)</f>
        <v>0</v>
      </c>
      <c r="H20" s="2" t="str">
        <f t="shared" si="4"/>
        <v>会計デューデリ</v>
      </c>
      <c r="I20" s="2">
        <v>10</v>
      </c>
      <c r="J20" s="27">
        <f t="shared" si="5"/>
        <v>5</v>
      </c>
      <c r="K20" s="27">
        <f t="shared" si="6"/>
        <v>0</v>
      </c>
      <c r="L20" s="27">
        <f t="shared" si="7"/>
        <v>0</v>
      </c>
    </row>
    <row r="21" spans="2:12" x14ac:dyDescent="0.4">
      <c r="B21" s="2" t="str">
        <f>経理スキルチェック!C101</f>
        <v>開示</v>
      </c>
      <c r="C21" s="2">
        <f>SUMIF(経理スキルチェック!$B$9:$B$167,集計!$B21,経理スキルチェック!E$9:FE184)</f>
        <v>24</v>
      </c>
      <c r="D21" s="2">
        <f>SUMIF(経理スキルチェック!$B$9:$B$167,集計!$B21,経理スキルチェック!G$9:G$167)</f>
        <v>12</v>
      </c>
      <c r="E21" s="2">
        <f>SUMIF(経理スキルチェック!$B$9:$B$167,集計!$B21,経理スキルチェック!I$9:I$167)</f>
        <v>9</v>
      </c>
      <c r="F21" s="2">
        <f>SUMIF(経理スキルチェック!$B$9:$B$167,集計!$B21,経理スキルチェック!K$9:K$167)</f>
        <v>0</v>
      </c>
      <c r="H21" s="2" t="str">
        <f t="shared" si="4"/>
        <v>開示</v>
      </c>
      <c r="I21" s="2">
        <v>10</v>
      </c>
      <c r="J21" s="27">
        <f t="shared" si="5"/>
        <v>5</v>
      </c>
      <c r="K21" s="27">
        <f t="shared" si="6"/>
        <v>3.75</v>
      </c>
      <c r="L21" s="27">
        <f t="shared" si="7"/>
        <v>0</v>
      </c>
    </row>
    <row r="22" spans="2:12" x14ac:dyDescent="0.4">
      <c r="B22" s="2" t="str">
        <f>経理スキルチェック!C105</f>
        <v>管理</v>
      </c>
      <c r="C22" s="2">
        <f>SUMIF(経理スキルチェック!$B$9:$B$167,集計!$B22,経理スキルチェック!E$9:FE185)</f>
        <v>30</v>
      </c>
      <c r="D22" s="2">
        <f>SUMIF(経理スキルチェック!$B$9:$B$167,集計!$B22,経理スキルチェック!G$9:G$167)</f>
        <v>15</v>
      </c>
      <c r="E22" s="2">
        <f>SUMIF(経理スキルチェック!$B$9:$B$167,集計!$B22,経理スキルチェック!I$9:I$167)</f>
        <v>9</v>
      </c>
      <c r="F22" s="2">
        <f>SUMIF(経理スキルチェック!$B$9:$B$167,集計!$B22,経理スキルチェック!K$9:K$167)</f>
        <v>0</v>
      </c>
      <c r="H22" s="2" t="str">
        <f t="shared" si="4"/>
        <v>管理</v>
      </c>
      <c r="I22" s="2">
        <v>10</v>
      </c>
      <c r="J22" s="27">
        <f t="shared" si="5"/>
        <v>5</v>
      </c>
      <c r="K22" s="27">
        <f t="shared" si="6"/>
        <v>3</v>
      </c>
      <c r="L22" s="27">
        <f t="shared" si="7"/>
        <v>0</v>
      </c>
    </row>
    <row r="23" spans="2:12" x14ac:dyDescent="0.4">
      <c r="B23" s="2" t="str">
        <f>経理スキルチェック!C110</f>
        <v>財務</v>
      </c>
      <c r="C23" s="2">
        <f>SUMIF(経理スキルチェック!$B$9:$B$167,集計!$B23,経理スキルチェック!E$9:FE186)</f>
        <v>48</v>
      </c>
      <c r="D23" s="2">
        <f>SUMIF(経理スキルチェック!$B$9:$B$167,集計!$B23,経理スキルチェック!G$9:G$167)</f>
        <v>8</v>
      </c>
      <c r="E23" s="2">
        <f>SUMIF(経理スキルチェック!$B$9:$B$167,集計!$B23,経理スキルチェック!I$9:I$167)</f>
        <v>0</v>
      </c>
      <c r="F23" s="2">
        <f>SUMIF(経理スキルチェック!$B$9:$B$167,集計!$B23,経理スキルチェック!K$9:K$167)</f>
        <v>0</v>
      </c>
      <c r="H23" s="2" t="str">
        <f t="shared" si="4"/>
        <v>財務</v>
      </c>
      <c r="I23" s="2">
        <v>10</v>
      </c>
      <c r="J23" s="27">
        <f t="shared" si="5"/>
        <v>1.6666666666666665</v>
      </c>
      <c r="K23" s="27">
        <f t="shared" si="6"/>
        <v>0</v>
      </c>
      <c r="L23" s="27">
        <f t="shared" si="7"/>
        <v>0</v>
      </c>
    </row>
    <row r="24" spans="2:12" x14ac:dyDescent="0.4">
      <c r="B24" s="2" t="str">
        <f>経理スキルチェック!C122</f>
        <v>IPO・内部統制</v>
      </c>
      <c r="C24" s="2">
        <f>SUMIF(経理スキルチェック!$B$9:$B$167,集計!$B24,経理スキルチェック!E$9:FE187)</f>
        <v>28</v>
      </c>
      <c r="D24" s="2">
        <f>SUMIF(経理スキルチェック!$B$9:$B$167,集計!$B24,経理スキルチェック!G$9:G$167)</f>
        <v>18</v>
      </c>
      <c r="E24" s="2">
        <f>SUMIF(経理スキルチェック!$B$9:$B$167,集計!$B24,経理スキルチェック!I$9:I$167)</f>
        <v>4</v>
      </c>
      <c r="F24" s="2">
        <f>SUMIF(経理スキルチェック!$B$9:$B$167,集計!$B24,経理スキルチェック!K$9:K$167)</f>
        <v>0</v>
      </c>
      <c r="H24" s="2" t="str">
        <f t="shared" si="4"/>
        <v>IPO・内部統制</v>
      </c>
      <c r="I24" s="2">
        <v>10</v>
      </c>
      <c r="J24" s="27">
        <f t="shared" si="5"/>
        <v>6.4285714285714288</v>
      </c>
      <c r="K24" s="27">
        <f t="shared" si="6"/>
        <v>1.4285714285714284</v>
      </c>
      <c r="L24" s="27">
        <f t="shared" si="7"/>
        <v>0</v>
      </c>
    </row>
    <row r="25" spans="2:12" x14ac:dyDescent="0.4">
      <c r="B25" s="2" t="str">
        <f>経理スキルチェック!C129</f>
        <v>資金</v>
      </c>
      <c r="C25" s="2">
        <f>SUMIF(経理スキルチェック!$B$9:$B$167,集計!$B25,経理スキルチェック!E$9:FE188)</f>
        <v>20</v>
      </c>
      <c r="D25" s="2">
        <f>SUMIF(経理スキルチェック!$B$9:$B$167,集計!$B25,経理スキルチェック!G$9:G$167)</f>
        <v>10</v>
      </c>
      <c r="E25" s="2">
        <f>SUMIF(経理スキルチェック!$B$9:$B$167,集計!$B25,経理スキルチェック!I$9:I$167)</f>
        <v>10</v>
      </c>
      <c r="F25" s="2">
        <f>SUMIF(経理スキルチェック!$B$9:$B$167,集計!$B25,経理スキルチェック!K$9:K$167)</f>
        <v>0</v>
      </c>
      <c r="H25" s="2" t="str">
        <f t="shared" si="4"/>
        <v>資金</v>
      </c>
      <c r="I25" s="2">
        <v>10</v>
      </c>
      <c r="J25" s="27">
        <f t="shared" si="5"/>
        <v>5</v>
      </c>
      <c r="K25" s="27">
        <f t="shared" si="6"/>
        <v>5</v>
      </c>
      <c r="L25" s="27">
        <f t="shared" si="7"/>
        <v>0</v>
      </c>
    </row>
    <row r="26" spans="2:12" x14ac:dyDescent="0.4">
      <c r="B26" s="2" t="str">
        <f>経理スキルチェック!C131</f>
        <v>計画</v>
      </c>
      <c r="C26" s="2">
        <f>SUMIF(経理スキルチェック!$B$9:$B$167,集計!$B26,経理スキルチェック!E$9:FE189)</f>
        <v>42</v>
      </c>
      <c r="D26" s="2">
        <f>SUMIF(経理スキルチェック!$B$9:$B$167,集計!$B26,経理スキルチェック!G$9:G$167)</f>
        <v>11</v>
      </c>
      <c r="E26" s="2">
        <f>SUMIF(経理スキルチェック!$B$9:$B$167,集計!$B26,経理スキルチェック!I$9:I$167)</f>
        <v>0</v>
      </c>
      <c r="F26" s="2">
        <f>SUMIF(経理スキルチェック!$B$9:$B$167,集計!$B26,経理スキルチェック!K$9:K$167)</f>
        <v>0</v>
      </c>
      <c r="H26" s="2" t="str">
        <f t="shared" si="4"/>
        <v>計画</v>
      </c>
      <c r="I26" s="2">
        <v>10</v>
      </c>
      <c r="J26" s="27">
        <f t="shared" si="5"/>
        <v>2.6190476190476191</v>
      </c>
      <c r="K26" s="27">
        <f t="shared" si="6"/>
        <v>0</v>
      </c>
      <c r="L26" s="27">
        <f t="shared" si="7"/>
        <v>0</v>
      </c>
    </row>
    <row r="27" spans="2:12" x14ac:dyDescent="0.4">
      <c r="B27" s="2" t="str">
        <f>経理スキルチェック!C134</f>
        <v>システム</v>
      </c>
      <c r="C27" s="2">
        <f>SUMIF(経理スキルチェック!$B$9:$B$167,集計!$B27,経理スキルチェック!E$9:FE190)</f>
        <v>42</v>
      </c>
      <c r="D27" s="2">
        <f>SUMIF(経理スキルチェック!$B$9:$B$167,集計!$B27,経理スキルチェック!G$9:G$167)</f>
        <v>21</v>
      </c>
      <c r="E27" s="2">
        <f>SUMIF(経理スキルチェック!$B$9:$B$167,集計!$B27,経理スキルチェック!I$9:I$167)</f>
        <v>1</v>
      </c>
      <c r="F27" s="2">
        <f>SUMIF(経理スキルチェック!$B$9:$B$167,集計!$B27,経理スキルチェック!K$9:K$167)</f>
        <v>0</v>
      </c>
      <c r="H27" s="2" t="str">
        <f t="shared" si="4"/>
        <v>システム</v>
      </c>
      <c r="I27" s="2">
        <v>10</v>
      </c>
      <c r="J27" s="27">
        <f t="shared" si="5"/>
        <v>5</v>
      </c>
      <c r="K27" s="27">
        <f t="shared" si="6"/>
        <v>0.23809523809523808</v>
      </c>
      <c r="L27" s="27">
        <f t="shared" si="7"/>
        <v>0</v>
      </c>
    </row>
    <row r="28" spans="2:12" x14ac:dyDescent="0.4">
      <c r="B28" s="2" t="str">
        <f>経理スキルチェック!C148</f>
        <v>法令・規則</v>
      </c>
      <c r="C28" s="2">
        <f>SUMIF(経理スキルチェック!$B$9:$B$167,集計!$B28,経理スキルチェック!E$9:FE191)</f>
        <v>48</v>
      </c>
      <c r="D28" s="2">
        <f>SUMIF(経理スキルチェック!$B$9:$B$167,集計!$B28,経理スキルチェック!G$9:G$167)</f>
        <v>22</v>
      </c>
      <c r="E28" s="2">
        <f>SUMIF(経理スキルチェック!$B$9:$B$167,集計!$B28,経理スキルチェック!I$9:I$167)</f>
        <v>12</v>
      </c>
      <c r="F28" s="2">
        <f>SUMIF(経理スキルチェック!$B$9:$B$167,集計!$B28,経理スキルチェック!K$9:K$167)</f>
        <v>0</v>
      </c>
      <c r="H28" s="2" t="str">
        <f t="shared" si="4"/>
        <v>法令・規則</v>
      </c>
      <c r="I28" s="2">
        <v>10</v>
      </c>
      <c r="J28" s="27">
        <f t="shared" si="5"/>
        <v>4.583333333333333</v>
      </c>
      <c r="K28" s="27">
        <f t="shared" si="6"/>
        <v>2.5</v>
      </c>
      <c r="L28" s="27">
        <f t="shared" si="7"/>
        <v>0</v>
      </c>
    </row>
    <row r="29" spans="2:12" x14ac:dyDescent="0.4">
      <c r="B29" s="2" t="str">
        <f>経理スキルチェック!C162</f>
        <v>マネジメント</v>
      </c>
      <c r="C29" s="2">
        <f>SUMIF(経理スキルチェック!$B$9:$B$167,集計!$B29,経理スキルチェック!E$9:FE192)</f>
        <v>36</v>
      </c>
      <c r="D29" s="2">
        <f>SUMIF(経理スキルチェック!$B$9:$B$167,集計!$B29,経理スキルチェック!G$9:G$167)</f>
        <v>15</v>
      </c>
      <c r="E29" s="2">
        <f>SUMIF(経理スキルチェック!$B$9:$B$167,集計!$B29,経理スキルチェック!I$9:I$167)</f>
        <v>0</v>
      </c>
      <c r="F29" s="2">
        <f>SUMIF(経理スキルチェック!$B$9:$B$167,集計!$B29,経理スキルチェック!K$9:K$167)</f>
        <v>0</v>
      </c>
      <c r="H29" s="2" t="str">
        <f t="shared" si="4"/>
        <v>マネジメント</v>
      </c>
      <c r="I29" s="2">
        <v>10</v>
      </c>
      <c r="J29" s="27">
        <f t="shared" si="5"/>
        <v>4.166666666666667</v>
      </c>
      <c r="K29" s="27">
        <f t="shared" si="6"/>
        <v>0</v>
      </c>
      <c r="L29" s="27">
        <f t="shared" si="7"/>
        <v>0</v>
      </c>
    </row>
    <row r="30" spans="2:12" x14ac:dyDescent="0.4">
      <c r="H30" t="s">
        <v>239</v>
      </c>
    </row>
  </sheetData>
  <mergeCells count="2">
    <mergeCell ref="D2:F2"/>
    <mergeCell ref="J2:L2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6CC3B-13E0-4A1F-B2FA-AA6C759D0B46}">
  <dimension ref="B2:I13"/>
  <sheetViews>
    <sheetView workbookViewId="0"/>
  </sheetViews>
  <sheetFormatPr defaultRowHeight="18.75" x14ac:dyDescent="0.4"/>
  <cols>
    <col min="1" max="1" width="2" customWidth="1"/>
    <col min="2" max="2" width="22.25" bestFit="1" customWidth="1"/>
    <col min="4" max="4" width="2.125" customWidth="1"/>
    <col min="5" max="5" width="22.25" bestFit="1" customWidth="1"/>
    <col min="6" max="6" width="19.25" customWidth="1"/>
    <col min="7" max="7" width="2.125" customWidth="1"/>
    <col min="8" max="8" width="22.25" bestFit="1" customWidth="1"/>
    <col min="9" max="9" width="19.25" customWidth="1"/>
  </cols>
  <sheetData>
    <row r="2" spans="2:9" x14ac:dyDescent="0.4">
      <c r="B2" s="6" t="s">
        <v>128</v>
      </c>
      <c r="E2" s="6" t="s">
        <v>132</v>
      </c>
      <c r="H2" s="6" t="s">
        <v>152</v>
      </c>
    </row>
    <row r="3" spans="2:9" x14ac:dyDescent="0.4">
      <c r="B3" s="5" t="s">
        <v>141</v>
      </c>
      <c r="C3" s="5" t="s">
        <v>24</v>
      </c>
      <c r="E3" s="5" t="s">
        <v>24</v>
      </c>
      <c r="F3" s="5" t="s">
        <v>142</v>
      </c>
      <c r="H3" s="5" t="s">
        <v>24</v>
      </c>
      <c r="I3" s="5" t="s">
        <v>142</v>
      </c>
    </row>
    <row r="4" spans="2:9" x14ac:dyDescent="0.4">
      <c r="B4" s="2" t="s">
        <v>22</v>
      </c>
      <c r="C4" s="2">
        <v>0</v>
      </c>
      <c r="E4" s="2" t="s">
        <v>144</v>
      </c>
      <c r="F4" s="2" t="s">
        <v>233</v>
      </c>
      <c r="H4" s="2" t="s">
        <v>144</v>
      </c>
      <c r="I4" s="2" t="s">
        <v>233</v>
      </c>
    </row>
    <row r="5" spans="2:9" x14ac:dyDescent="0.4">
      <c r="B5" s="2" t="s">
        <v>243</v>
      </c>
      <c r="C5" s="2">
        <v>1</v>
      </c>
      <c r="E5" s="2" t="s">
        <v>145</v>
      </c>
      <c r="F5" s="2" t="s">
        <v>159</v>
      </c>
      <c r="H5" s="2" t="s">
        <v>145</v>
      </c>
      <c r="I5" s="2" t="s">
        <v>159</v>
      </c>
    </row>
    <row r="6" spans="2:9" x14ac:dyDescent="0.4">
      <c r="B6" s="2" t="s">
        <v>23</v>
      </c>
      <c r="C6" s="2">
        <v>2</v>
      </c>
      <c r="E6" s="2" t="s">
        <v>146</v>
      </c>
      <c r="F6" s="2" t="s">
        <v>158</v>
      </c>
      <c r="H6" s="2" t="s">
        <v>146</v>
      </c>
      <c r="I6" s="2" t="s">
        <v>158</v>
      </c>
    </row>
    <row r="7" spans="2:9" x14ac:dyDescent="0.4">
      <c r="E7" s="2" t="s">
        <v>147</v>
      </c>
      <c r="F7" s="2" t="s">
        <v>234</v>
      </c>
      <c r="H7" s="2" t="s">
        <v>147</v>
      </c>
      <c r="I7" s="2" t="s">
        <v>234</v>
      </c>
    </row>
    <row r="8" spans="2:9" x14ac:dyDescent="0.4">
      <c r="B8" s="6" t="s">
        <v>164</v>
      </c>
      <c r="E8" s="2" t="s">
        <v>148</v>
      </c>
      <c r="F8" s="2" t="s">
        <v>157</v>
      </c>
      <c r="H8" s="2" t="s">
        <v>148</v>
      </c>
      <c r="I8" s="2" t="s">
        <v>157</v>
      </c>
    </row>
    <row r="9" spans="2:9" x14ac:dyDescent="0.4">
      <c r="B9" s="5" t="s">
        <v>141</v>
      </c>
      <c r="E9" s="2" t="s">
        <v>155</v>
      </c>
      <c r="F9" s="2" t="s">
        <v>160</v>
      </c>
      <c r="H9" s="2" t="s">
        <v>155</v>
      </c>
      <c r="I9" s="2" t="s">
        <v>156</v>
      </c>
    </row>
    <row r="10" spans="2:9" x14ac:dyDescent="0.4">
      <c r="B10" s="2" t="s">
        <v>136</v>
      </c>
      <c r="E10" s="2" t="s">
        <v>149</v>
      </c>
      <c r="F10" s="2" t="s">
        <v>161</v>
      </c>
      <c r="H10" s="2" t="s">
        <v>149</v>
      </c>
      <c r="I10" s="2" t="s">
        <v>156</v>
      </c>
    </row>
    <row r="11" spans="2:9" x14ac:dyDescent="0.4">
      <c r="B11" s="2" t="s">
        <v>134</v>
      </c>
      <c r="E11" s="2" t="s">
        <v>150</v>
      </c>
      <c r="F11" s="2" t="s">
        <v>235</v>
      </c>
      <c r="H11" s="2" t="s">
        <v>150</v>
      </c>
      <c r="I11" s="2" t="s">
        <v>156</v>
      </c>
    </row>
    <row r="12" spans="2:9" x14ac:dyDescent="0.4">
      <c r="E12" s="2" t="s">
        <v>151</v>
      </c>
      <c r="F12" s="2" t="s">
        <v>162</v>
      </c>
      <c r="H12" s="2" t="s">
        <v>151</v>
      </c>
      <c r="I12" s="2" t="s">
        <v>156</v>
      </c>
    </row>
    <row r="13" spans="2:9" x14ac:dyDescent="0.4">
      <c r="E13" s="2" t="s">
        <v>143</v>
      </c>
      <c r="F13" s="2" t="s">
        <v>163</v>
      </c>
      <c r="H13" s="2" t="s">
        <v>143</v>
      </c>
      <c r="I13" s="2" t="s">
        <v>156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成績表</vt:lpstr>
      <vt:lpstr>経理スキルチェック</vt:lpstr>
      <vt:lpstr>集計</vt:lpstr>
      <vt:lpstr>テーブル</vt:lpstr>
      <vt:lpstr>職位分類</vt:lpstr>
      <vt:lpstr>評価項目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norikok</cp:lastModifiedBy>
  <dcterms:created xsi:type="dcterms:W3CDTF">2018-06-07T02:14:19Z</dcterms:created>
  <dcterms:modified xsi:type="dcterms:W3CDTF">2018-06-11T11:23:11Z</dcterms:modified>
</cp:coreProperties>
</file>